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29"/>
  <workbookPr defaultThemeVersion="166925"/>
  <bookViews>
    <workbookView xWindow="65416" yWindow="65416" windowWidth="19440" windowHeight="10440" activeTab="2"/>
  </bookViews>
  <sheets>
    <sheet name="INGREDIENTES" sheetId="1" r:id="rId1"/>
    <sheet name="Barritas 1" sheetId="2" r:id="rId2"/>
    <sheet name="Barritas 2" sheetId="4" r:id="rId3"/>
    <sheet name="Personal" sheetId="3" r:id="rId4"/>
  </sheets>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Jesus</author>
  </authors>
  <commentList>
    <comment ref="Q9" authorId="0">
      <text>
        <r>
          <rPr>
            <b/>
            <sz val="9"/>
            <rFont val="Tahoma"/>
            <family val="2"/>
          </rPr>
          <t>100 gramos de Semillas, semillas de lino contienen 27,3 gramos de fibra dietética, el 108% de tu total diario necesario.</t>
        </r>
        <r>
          <rPr>
            <sz val="9"/>
            <rFont val="Tahoma"/>
            <family val="2"/>
          </rPr>
          <t xml:space="preserve">
</t>
        </r>
      </text>
    </comment>
    <comment ref="A11" authorId="0">
      <text>
        <r>
          <rPr>
            <sz val="9"/>
            <rFont val="Tahoma"/>
            <family val="2"/>
          </rPr>
          <t>La grasa saturada es un tipo de grasa alimenticia. Es una de las grasas dañinas, junto con las grasas trans. Estas grasas son frecuentemente sólidas a temperatura ambiente. Alimentos como la mantequilla, el aceite de palma y de coco, el queso y la carne roja tienen grandes cantidades de grasas saturadas.
Consumir demasiada grasa saturada en su dieta puede llevar a enfermedades cardíacas y otros padecimientos de salud.</t>
        </r>
      </text>
    </comment>
    <comment ref="A13" authorId="0">
      <text>
        <r>
          <rPr>
            <sz val="9"/>
            <rFont val="Tahoma"/>
            <family val="2"/>
          </rPr>
          <t>Las grasas poliinsaturadas (Omega 3 y Omega 6), ayudan a reducir el colesterol</t>
        </r>
        <r>
          <rPr>
            <sz val="9"/>
            <rFont val="Tahoma"/>
            <family val="2"/>
          </rPr>
          <t xml:space="preserve">
</t>
        </r>
      </text>
    </comment>
    <comment ref="A18" authorId="0">
      <text>
        <r>
          <rPr>
            <sz val="9"/>
            <rFont val="Tahoma"/>
            <family val="2"/>
          </rPr>
          <t xml:space="preserve">Interviene en el transporte de oxigenoen sangre. Participa en la produccíon de hemglobina, ADN y colágeno.
</t>
        </r>
      </text>
    </comment>
    <comment ref="A21" authorId="0">
      <text>
        <r>
          <rPr>
            <sz val="9"/>
            <rFont val="Tahoma"/>
            <family val="2"/>
          </rPr>
          <t xml:space="preserve">Contribuye a regular y fortalecer el sistema inmunitario y piel.  Muy importante en la división y crecimiento celular, en la cicatrización de heridas y en la degradación y uso de glúcidos
</t>
        </r>
      </text>
    </comment>
    <comment ref="A23" authorId="0">
      <text>
        <r>
          <rPr>
            <sz val="9"/>
            <rFont val="Tahoma"/>
            <family val="2"/>
          </rPr>
          <t xml:space="preserve">
Ayuda a mantener el equilibrio de los líquidos corporales dentro y fuera de las células (homeostasis). Es necesario para la transmisión y la generación del impulso nervioso. Ayuda a que los músculos respondan correctamente a los estímulos (irritabilidad muscular). El consumo excesivo de sodio se relaciona con un incremento del riesgo de hipertensión arterial. 
</t>
        </r>
        <r>
          <rPr>
            <b/>
            <sz val="9"/>
            <rFont val="Tahoma"/>
            <family val="2"/>
          </rPr>
          <t>Necesidades mínimas diarias: se recomienda no pasar de 2.400 mg (5 g de sal).</t>
        </r>
      </text>
    </comment>
    <comment ref="A24" authorId="0">
      <text>
        <r>
          <rPr>
            <sz val="9"/>
            <rFont val="Tahoma"/>
            <family val="2"/>
          </rPr>
          <t xml:space="preserve">Interviene en la producción de proteinas, en el desarrollo muscular. Previene los calambres,  controla la actividad eléctrica del corazón, el equilibrio del PH orgánico y ayuda a descomponer y utilizar los glúcidos. Favorece el mantenimiento de la tensión arterial 
normal.  Su deficiencia ocasiona irritabilidad, debilidad muscular, insomnio y disritmias.
</t>
        </r>
        <r>
          <rPr>
            <b/>
            <sz val="9"/>
            <rFont val="Tahoma"/>
            <family val="2"/>
          </rPr>
          <t>Su ingesta diaria recomendada es de 3,100 mg dia</t>
        </r>
        <r>
          <rPr>
            <sz val="9"/>
            <rFont val="Tahoma"/>
            <family val="2"/>
          </rPr>
          <t xml:space="preserve">
</t>
        </r>
      </text>
    </comment>
    <comment ref="A30" authorId="0">
      <text>
        <r>
          <rPr>
            <b/>
            <sz val="9"/>
            <rFont val="Tahoma"/>
            <family val="2"/>
          </rPr>
          <t>Participa fundamentalmente en el metabolismo de los hidratos de carbono y aminoácidos.</t>
        </r>
        <r>
          <rPr>
            <sz val="9"/>
            <rFont val="Tahoma"/>
            <family val="2"/>
          </rPr>
          <t xml:space="preserve">
</t>
        </r>
        <r>
          <rPr>
            <b/>
            <sz val="9"/>
            <rFont val="Tahoma"/>
            <family val="2"/>
          </rPr>
          <t>Ingesta recomendada 0;1 mg dia</t>
        </r>
      </text>
    </comment>
    <comment ref="Q30" authorId="0">
      <text>
        <r>
          <rPr>
            <sz val="9"/>
            <rFont val="Tahoma"/>
            <family val="2"/>
          </rPr>
          <t xml:space="preserve">La Vitamina B1 es una de las ocho vitaminas solubles en agua. Tiene un rol esencial en la producción de energía a causa de los alimentos, la conducción de impulsos nerviosos y la sintetización de ácidos nucleicos. 
100 gramos de semillas de lino contienen 1,64 miligramos de Vitamina B-1, el 109% del valor diario recomendado para un adulto.
</t>
        </r>
      </text>
    </comment>
    <comment ref="A35" authorId="0">
      <text>
        <r>
          <rPr>
            <b/>
            <sz val="9"/>
            <rFont val="Tahoma"/>
            <family val="2"/>
          </rPr>
          <t>Participa en el proceso de eritropoyesis (formación de eritrocitos ó glóbulos rojos) y es esencial para la formación de leucocitos (glóbulos blancos) en la médula espinal y para su maduración.
Evita la aparición de anemia megaloblástica.</t>
        </r>
        <r>
          <rPr>
            <sz val="9"/>
            <rFont val="Tahoma"/>
            <family val="2"/>
          </rPr>
          <t xml:space="preserve">
</t>
        </r>
        <r>
          <rPr>
            <b/>
            <sz val="9"/>
            <rFont val="Tahoma"/>
            <family val="2"/>
          </rPr>
          <t>Ingesta recomendada 180/200 mg dia</t>
        </r>
      </text>
    </comment>
    <comment ref="A37" authorId="0">
      <text>
        <r>
          <rPr>
            <sz val="9"/>
            <rFont val="Tahoma"/>
            <family val="2"/>
          </rPr>
          <t>Previene el envejecimiento delcerebro. Ayuda a eliminar la grasa del hígado. Ayuda en el funcionamiento de los músculos u rendimiento deportivo. Ingesta diaria recomendada 550 mg = 2 huevos ó 100g de pechuga de pollo ó un filete o el maní</t>
        </r>
      </text>
    </comment>
    <comment ref="A41" authorId="0">
      <text>
        <r>
          <rPr>
            <sz val="9"/>
            <rFont val="Tahoma"/>
            <family val="2"/>
          </rPr>
          <t xml:space="preserve">antioxidante
</t>
        </r>
      </text>
    </comment>
    <comment ref="A70" authorId="0">
      <text>
        <r>
          <rPr>
            <sz val="9"/>
            <rFont val="Tahoma"/>
            <family val="2"/>
          </rPr>
          <t>Relajación/sueño</t>
        </r>
      </text>
    </comment>
  </commentList>
</comments>
</file>

<file path=xl/comments2.xml><?xml version="1.0" encoding="utf-8"?>
<comments xmlns="http://schemas.openxmlformats.org/spreadsheetml/2006/main">
  <authors>
    <author>Jesus</author>
  </authors>
  <commentList>
    <comment ref="M4" authorId="0">
      <text>
        <r>
          <rPr>
            <b/>
            <sz val="9"/>
            <rFont val="Tahoma"/>
            <family val="2"/>
          </rPr>
          <t>propiedades contra los parásitos intestinales (lombrices) y la tenia</t>
        </r>
        <r>
          <rPr>
            <sz val="9"/>
            <rFont val="Tahoma"/>
            <family val="2"/>
          </rPr>
          <t xml:space="preserve">
</t>
        </r>
      </text>
    </comment>
    <comment ref="A18" authorId="0">
      <text>
        <r>
          <rPr>
            <sz val="9"/>
            <rFont val="Tahoma"/>
            <family val="2"/>
          </rPr>
          <t xml:space="preserve">Interviene en el transporte de oxigenoen sangre. Participa en la produccíon de hemglobina, ADN y colágeno.
</t>
        </r>
      </text>
    </comment>
    <comment ref="A21" authorId="0">
      <text>
        <r>
          <rPr>
            <sz val="9"/>
            <rFont val="Tahoma"/>
            <family val="2"/>
          </rPr>
          <t xml:space="preserve">Contribuye a regular y fortalecer el sistema inmunitario y piel.  Muy importante en la división y crecimiento celular, en la cicatrización de heridas y en la degradación y uso de glúcidos
</t>
        </r>
      </text>
    </comment>
    <comment ref="A24" authorId="0">
      <text>
        <r>
          <rPr>
            <sz val="9"/>
            <rFont val="Tahoma"/>
            <family val="2"/>
          </rPr>
          <t xml:space="preserve">Interviene en la producción de proteinas, en el desarrollo muscular. Previene los calambres,  controla la actividad eléctrica del corazón, el equilibrio del PH orgánico y ayuda a descomponer y utilizar los glúcidos
</t>
        </r>
      </text>
    </comment>
    <comment ref="A37" authorId="0">
      <text>
        <r>
          <rPr>
            <sz val="9"/>
            <rFont val="Tahoma"/>
            <family val="2"/>
          </rPr>
          <t xml:space="preserve">antioxidante
</t>
        </r>
      </text>
    </comment>
    <comment ref="A49" authorId="0">
      <text>
        <r>
          <rPr>
            <sz val="9"/>
            <rFont val="Tahoma"/>
            <family val="2"/>
          </rPr>
          <t>Ayuda a fabricar espermatozoides</t>
        </r>
      </text>
    </comment>
    <comment ref="A64" authorId="0">
      <text>
        <r>
          <rPr>
            <sz val="9"/>
            <rFont val="Tahoma"/>
            <family val="2"/>
          </rPr>
          <t>Relajación/sueño</t>
        </r>
      </text>
    </comment>
  </commentList>
</comments>
</file>

<file path=xl/comments3.xml><?xml version="1.0" encoding="utf-8"?>
<comments xmlns="http://schemas.openxmlformats.org/spreadsheetml/2006/main">
  <authors>
    <author>Jesus</author>
  </authors>
  <commentList>
    <comment ref="A4" authorId="0">
      <text>
        <r>
          <rPr>
            <sz val="9"/>
            <rFont val="Tahoma"/>
            <family val="2"/>
          </rPr>
          <t xml:space="preserve">El índice glucémico es un concepto teórico que nos orienta sobre la velocidad con la que un alimento aumenta la glucemia, es decir la glucosa en sangre y popularmente conocido como azúcar en sangre. Recordemos que la GLUCOSA nos va a llegar a través de la ingesta de alimentos. Los HIDRATOS DE CARBONO son el nutriente que mayor efecto provoca sobre la GLUCEMIA. En cambio, las PROTEÍNAS y las GRASAS tienen un efecto mucho menor sobre dicha glucemia.
</t>
        </r>
      </text>
    </comment>
    <comment ref="A5" authorId="0">
      <text>
        <r>
          <rPr>
            <b/>
            <sz val="9"/>
            <rFont val="Tahoma"/>
            <family val="2"/>
          </rPr>
          <t>¿Cómo se ve afectado el índice glucémico?</t>
        </r>
        <r>
          <rPr>
            <sz val="9"/>
            <rFont val="Tahoma"/>
            <family val="2"/>
          </rPr>
          <t xml:space="preserve">
Pero el índice glucémico a la práctica puede verse afectado por diferentes factores. 
</t>
        </r>
        <r>
          <rPr>
            <b/>
            <sz val="9"/>
            <rFont val="Tahoma"/>
            <family val="2"/>
          </rPr>
          <t>Aumentan la velocidad de absorción de los hidratos de carbono:</t>
        </r>
        <r>
          <rPr>
            <sz val="9"/>
            <rFont val="Tahoma"/>
            <family val="2"/>
          </rPr>
          <t xml:space="preserve">
Los líquidos.
Las cocciones prolongadas
</t>
        </r>
        <r>
          <rPr>
            <b/>
            <sz val="9"/>
            <rFont val="Tahoma"/>
            <family val="2"/>
          </rPr>
          <t>Y en cambio, disminuyen la velocidad de absorción:</t>
        </r>
        <r>
          <rPr>
            <sz val="9"/>
            <rFont val="Tahoma"/>
            <family val="2"/>
          </rPr>
          <t xml:space="preserve">
Un Alto contenido en grasa
Un Alto contenido en fibra
Entonces, ¿de qué depende la subida de la glucemia?
Pues no solo del Índice glucémico sino de su combinación con el contenido en hidratos de carbono del alimento. Es lo que conocemos como CARGA GLUCÉMICA.
La carga glucémica de un alimento es un valor que considera la velocidad a la que llega la glucosa en sangre junto con la cantidad de hidratos de carbono que contiene una porción habitual de consumo. Es decir, nos da una mejor previsión del efecto de un alimento sobre la glucemia, tal y como lo consumimos.
De este modo, por ejemplo, la sandía que tiene un IG alto, el hecho que contenga pocos hidratos por ración hace que su carga glucémica en realidad sea baja.
Cuanto menor sea la carga glucémica de un alimento, menor será el pico de glucosa en sangre.
Se consideran valores altos aquellos que están por encima de 20, como las pasas, la pasta alimenticia o los cereales azucarados. Tienen una carga glucémica media, la miel, el pan o la patata hervida. Y un valor bajo, menos de 10, la piña, los cereales ricos en fibra, el kiwi o las lentejas.
Fórmula para calcular la carga glucémica de un alimento en funcion de su cantidad de hidratos de carbono
</t>
        </r>
        <r>
          <rPr>
            <b/>
            <sz val="9"/>
            <rFont val="Tahoma"/>
            <family val="2"/>
          </rPr>
          <t>carga glucemica = indice glucémico X cantidad de hidratos en alimento/100</t>
        </r>
        <r>
          <rPr>
            <sz val="9"/>
            <rFont val="Tahoma"/>
            <family val="2"/>
          </rPr>
          <t xml:space="preserve">
</t>
        </r>
      </text>
    </comment>
    <comment ref="B6" authorId="0">
      <text>
        <r>
          <rPr>
            <b/>
            <sz val="9"/>
            <rFont val="Tahoma"/>
            <family val="2"/>
          </rPr>
          <t xml:space="preserve">Propiedades y beneficios de la avena
1. Es rica en antioxidantes
</t>
        </r>
        <r>
          <rPr>
            <sz val="9"/>
            <rFont val="Tahoma"/>
            <family val="2"/>
          </rPr>
          <t xml:space="preserve">Estos antioxidantes no solo combaten la oxidación celular sino que tienen un efecto regulador de la presión arterial y antiinflamatorio
</t>
        </r>
        <r>
          <rPr>
            <b/>
            <sz val="9"/>
            <rFont val="Tahoma"/>
            <family val="2"/>
          </rPr>
          <t xml:space="preserve">2. Alimenta las bacterias buenas del intestino
</t>
        </r>
        <r>
          <rPr>
            <sz val="9"/>
            <rFont val="Tahoma"/>
            <family val="2"/>
          </rPr>
          <t xml:space="preserve">La avena es rica en una fibra soluble llamada betaglucano, que es fermentable. Eso hace que tenga un efecto prebiótico en el intestino, es decir, que alimente las bacterias beneficiosas que componen la microbiota
</t>
        </r>
        <r>
          <rPr>
            <b/>
            <sz val="9"/>
            <rFont val="Tahoma"/>
            <family val="2"/>
          </rPr>
          <t xml:space="preserve">3. Regula los niveles de azúcar
</t>
        </r>
        <r>
          <rPr>
            <sz val="9"/>
            <rFont val="Tahoma"/>
            <family val="2"/>
          </rPr>
          <t>Los betaglucanos, al ser solubles en agua, forman un gel durante la digestión que enlentece el vaciado del estómago y el paso de los azúcares a la sangre.</t>
        </r>
        <r>
          <rPr>
            <b/>
            <sz val="9"/>
            <rFont val="Tahoma"/>
            <family val="2"/>
          </rPr>
          <t xml:space="preserve">
4. Te ayuda a reducir el colesterol
5. Previene la aparición del asma
6. Mantiene tu peso a raya
</t>
        </r>
        <r>
          <rPr>
            <sz val="9"/>
            <rFont val="Tahoma"/>
            <family val="2"/>
          </rPr>
          <t xml:space="preserve">
</t>
        </r>
      </text>
    </comment>
    <comment ref="C6" authorId="0">
      <text>
        <r>
          <rPr>
            <b/>
            <sz val="9"/>
            <rFont val="Tahoma"/>
            <family val="2"/>
          </rPr>
          <t>Propiedades y beneficios de la miel
La miel</t>
        </r>
        <r>
          <rPr>
            <sz val="9"/>
            <rFont val="Tahoma"/>
            <family val="2"/>
          </rPr>
          <t xml:space="preserve"> puede ayudar a</t>
        </r>
        <r>
          <rPr>
            <b/>
            <sz val="9"/>
            <rFont val="Tahoma"/>
            <family val="2"/>
          </rPr>
          <t xml:space="preserve"> combatir el insomnio</t>
        </r>
        <r>
          <rPr>
            <sz val="9"/>
            <rFont val="Tahoma"/>
            <family val="2"/>
          </rPr>
          <t xml:space="preserve">. Ingerir una sola cucharada de este producto disuelta en una infusión relajante antes de acostarnos, produce un efecto tranquilizador en nuestro cerebro y nuestro cuerpo, ya que la miel facilita la acción del triptófano, responsable de la segregación de serotonina en nuestro organismo, que ayuda a regular el sueño.
</t>
        </r>
        <r>
          <rPr>
            <b/>
            <sz val="9"/>
            <rFont val="Tahoma"/>
            <family val="2"/>
          </rPr>
          <t>La miel mejora el tránsito intestinal.</t>
        </r>
        <r>
          <rPr>
            <sz val="9"/>
            <rFont val="Tahoma"/>
            <family val="2"/>
          </rPr>
          <t xml:space="preserve"> Se trata de un producto muy efectivo contra el estreñimiento, actuando como fibra natural y beneficiando a la flora intestinal. Otro de los beneficios de la miel es que ayuda a reducir posibles inflamaciones en la zona del intestino.
</t>
        </r>
        <r>
          <rPr>
            <b/>
            <sz val="9"/>
            <rFont val="Tahoma"/>
            <family val="2"/>
          </rPr>
          <t>La miel activa nuestro cerebro</t>
        </r>
        <r>
          <rPr>
            <sz val="9"/>
            <rFont val="Tahoma"/>
            <family val="2"/>
          </rPr>
          <t xml:space="preserve">, mejorando sus funciones. Esto es debido a minerales que contiene en su composición como el calcio, el  fósforo o el hierro. El calcio es el gran aliado de nuestras neuronas para la transmisión de información de unas a otras. El hierro y el fósforo mejoran las funciones del sistema nervioso.
</t>
        </r>
        <r>
          <rPr>
            <b/>
            <sz val="9"/>
            <rFont val="Tahoma"/>
            <family val="2"/>
          </rPr>
          <t>Las propiedades antisépticas y antimicrobianas  de la miel,</t>
        </r>
        <r>
          <rPr>
            <sz val="9"/>
            <rFont val="Tahoma"/>
            <family val="2"/>
          </rPr>
          <t xml:space="preserve"> hacen de este producto un gran combatiente de infecciones, gripes, catarros, dolores musculares, etc. Entre los remedios caseros para curar la bronquitis u otro tipo d infecciones pulmonares o respiratorias, la miel juega un papel importante.
</t>
        </r>
        <r>
          <rPr>
            <b/>
            <sz val="9"/>
            <rFont val="Tahoma"/>
            <family val="2"/>
          </rPr>
          <t>La miel es un producto natural perfecto para nuestra piel</t>
        </r>
        <r>
          <rPr>
            <sz val="9"/>
            <rFont val="Tahoma"/>
            <family val="2"/>
          </rPr>
          <t xml:space="preserve">. Hidrata, alivia quemaduras y ayuda a minimizar el riesgo de aparición de acné.
</t>
        </r>
        <r>
          <rPr>
            <b/>
            <sz val="9"/>
            <rFont val="Tahoma"/>
            <family val="2"/>
          </rPr>
          <t>Consumir miel fabricada por las abejas de la propia área espacial en el que habitas</t>
        </r>
        <r>
          <rPr>
            <sz val="9"/>
            <rFont val="Tahoma"/>
            <family val="2"/>
          </rPr>
          <t xml:space="preserve">, puede ayudar a que acuses menos los síntomas alérgicos durante la época de floración. Las abejas depositan parte del polen de las plantas en la miel que fabrican, por lo que consumirla durante unas cuantas semanas antes del pico más alto de polinización de la zona, puede ayudar a tu cuerpo a asimilar mejor su efecto en tu organismo.
</t>
        </r>
      </text>
    </comment>
    <comment ref="D6" authorId="0">
      <text>
        <r>
          <rPr>
            <b/>
            <sz val="9"/>
            <rFont val="Tahoma"/>
            <family val="2"/>
          </rPr>
          <t xml:space="preserve">Propiedades de los higos secos
</t>
        </r>
        <r>
          <rPr>
            <sz val="9"/>
            <rFont val="Tahoma"/>
            <family val="2"/>
          </rPr>
          <t xml:space="preserve"> Los higos son altos en fibra y una buena fuente de varios minerales esenciales, incluyendo a</t>
        </r>
        <r>
          <rPr>
            <b/>
            <sz val="9"/>
            <rFont val="Tahoma"/>
            <family val="2"/>
          </rPr>
          <t>l magnesio, manganeso, calcio</t>
        </r>
        <r>
          <rPr>
            <sz val="9"/>
            <rFont val="Tahoma"/>
            <family val="2"/>
          </rPr>
          <t xml:space="preserve"> (que promueve la densidad ósea), </t>
        </r>
        <r>
          <rPr>
            <b/>
            <sz val="9"/>
            <rFont val="Tahoma"/>
            <family val="2"/>
          </rPr>
          <t>cobre y potasio</t>
        </r>
        <r>
          <rPr>
            <sz val="9"/>
            <rFont val="Tahoma"/>
            <family val="2"/>
          </rPr>
          <t xml:space="preserve"> (el cual ayuda a bajar la presión sanguínea), así como vitaminas, principalmente la K y B6</t>
        </r>
        <r>
          <rPr>
            <b/>
            <sz val="9"/>
            <rFont val="Tahoma"/>
            <family val="2"/>
          </rPr>
          <t xml:space="preserve">
</t>
        </r>
        <r>
          <rPr>
            <sz val="9"/>
            <rFont val="Tahoma"/>
            <family val="2"/>
          </rPr>
          <t>Todos estos nutrientes trabajan juntos para asegurar que los nervios y los músculos funcionen correctamente.</t>
        </r>
        <r>
          <rPr>
            <b/>
            <sz val="9"/>
            <rFont val="Tahoma"/>
            <family val="2"/>
          </rPr>
          <t xml:space="preserve">
</t>
        </r>
        <r>
          <rPr>
            <sz val="9"/>
            <rFont val="Tahoma"/>
            <family val="2"/>
          </rPr>
          <t xml:space="preserve">
</t>
        </r>
      </text>
    </comment>
    <comment ref="E6" authorId="0">
      <text>
        <r>
          <rPr>
            <b/>
            <sz val="9"/>
            <rFont val="Tahoma"/>
            <family val="2"/>
          </rPr>
          <t>Propiedades de los arándanos deshidratados
-</t>
        </r>
        <r>
          <rPr>
            <sz val="9"/>
            <rFont val="Tahoma"/>
            <family val="2"/>
          </rPr>
          <t xml:space="preserve">Retrasan el envejecimiento. ...
-Mejora la salud ocular. ...
-Previenen el cáncer. ...
-Reducen los niveles de colesterol en la sangre. ...
-Protegen el sistema cardiovascular. ...
-Reducen el riesgo de padecer enfermedades degenerativas. ...
-Evita infecciones del tracto urinario. ...
-Mejoran la salud dental
</t>
        </r>
      </text>
    </comment>
    <comment ref="F6" authorId="0">
      <text>
        <r>
          <rPr>
            <b/>
            <sz val="9"/>
            <rFont val="Tahoma"/>
            <family val="2"/>
          </rPr>
          <t xml:space="preserve">Beneficios nutritivos del albaricoque seco
</t>
        </r>
        <r>
          <rPr>
            <b/>
            <i/>
            <sz val="9"/>
            <rFont val="Tahoma"/>
            <family val="2"/>
          </rPr>
          <t>Los orejones de albaricoque también son muy bajos en calorías. Se necesitan hasta 5 piezas para obtener la misma cantidad que tiene una manzana. Sin embargo, suministran muchos más nutrientes y tiene mayor disponibilidad de fibra. Pero no acaban aquí, porque sus propiedades sobresalientes nos suministran una más que notable cantidad de todo esto:</t>
        </r>
        <r>
          <rPr>
            <b/>
            <sz val="9"/>
            <rFont val="Tahoma"/>
            <family val="2"/>
          </rPr>
          <t xml:space="preserve">
Betacaroteno
</t>
        </r>
        <r>
          <rPr>
            <sz val="9"/>
            <rFont val="Tahoma"/>
            <family val="2"/>
          </rPr>
          <t>Los albaricoques secos son una importante fuente de betacaroteno. Del que proporcionan, por ejemplo, un mayor contenido que la zanahoria. Como antioxidante, el betacaroteno trabaja para estimular el sistema inmunológico y se encarga de eliminar los radicales libres. De tal manera, que actúa en contra de las toxinas generadas por enfermedades como la gripe y otros diferentes tipos de infecciones.</t>
        </r>
        <r>
          <rPr>
            <b/>
            <sz val="9"/>
            <rFont val="Tahoma"/>
            <family val="2"/>
          </rPr>
          <t xml:space="preserve">
Hierro
</t>
        </r>
        <r>
          <rPr>
            <sz val="9"/>
            <rFont val="Tahoma"/>
            <family val="2"/>
          </rPr>
          <t>Entre las propiedades de los orejones de albaricoque se encuentra su gran contenido de hierro. El componente esencial de la hemoglobina.</t>
        </r>
        <r>
          <rPr>
            <b/>
            <sz val="9"/>
            <rFont val="Tahoma"/>
            <family val="2"/>
          </rPr>
          <t xml:space="preserve">
</t>
        </r>
        <r>
          <rPr>
            <sz val="9"/>
            <rFont val="Tahoma"/>
            <family val="2"/>
          </rPr>
          <t>Los orejones han demostrado su buen funcionamiento en la prevención de deficiencias de este mineral, cuya falta puede conducir a la anemia. Con tan sólo 5 piezas de esta fruta seca, podemos proveernos de la cantidad recomendada como valor diario para nuestra dieta.</t>
        </r>
        <r>
          <rPr>
            <b/>
            <sz val="9"/>
            <rFont val="Tahoma"/>
            <family val="2"/>
          </rPr>
          <t xml:space="preserve">
Calcio
</t>
        </r>
        <r>
          <rPr>
            <sz val="9"/>
            <rFont val="Tahoma"/>
            <family val="2"/>
          </rPr>
          <t>La pérdida de masa ósea, a menudo, se convierte en un problema para las mujeres a medida que avanza la edad.  Por eso, la absorción de calcio, de pronto se convierte en un elemento vital para conseguir el mantenimiento de los huesos.  Sesenta gramos de albaricoques secos, son el equivalente a 40 mg de calcio. Lo que puede suponer una excelente medida preventiva contra la osteoporosis.</t>
        </r>
        <r>
          <rPr>
            <b/>
            <sz val="9"/>
            <rFont val="Tahoma"/>
            <family val="2"/>
          </rPr>
          <t xml:space="preserve">
Vitaminas
</t>
        </r>
        <r>
          <rPr>
            <sz val="9"/>
            <rFont val="Tahoma"/>
            <family val="2"/>
          </rPr>
          <t>El orejón de albaricoque proporciona vitaminas A y C en tu dieta. Cada porción, contiene un 2 por ciento de la ingesta diaria recomendada de estos nutrientes.</t>
        </r>
        <r>
          <rPr>
            <b/>
            <sz val="9"/>
            <rFont val="Tahoma"/>
            <family val="2"/>
          </rPr>
          <t xml:space="preserve">
</t>
        </r>
        <r>
          <rPr>
            <sz val="9"/>
            <rFont val="Tahoma"/>
            <family val="2"/>
          </rPr>
          <t xml:space="preserve">
La vitamina A del albaricoque, provee de todos los beneficios necesarios para mantener la salud de los ojos. De manera que evita la sequedad y la degeneración macular. Por otra parte, la vitamina C ayuda a nuestro cuerpo a producir colágeno, un compuesto que mantiene la elasticidad de la piel.</t>
        </r>
        <r>
          <rPr>
            <b/>
            <sz val="9"/>
            <rFont val="Tahoma"/>
            <family val="2"/>
          </rPr>
          <t xml:space="preserve">
Fibra
</t>
        </r>
        <r>
          <rPr>
            <sz val="9"/>
            <rFont val="Tahoma"/>
            <family val="2"/>
          </rPr>
          <t>La fibra es un elemento fundamental en la dieta. Algo que está presente, de manera abundante, en los orejones de albaricoque. Las recomendaciones alimenticias proponen tomar, al menos, 25 gramos cada día. Este consejo tan sencillo, es importante para ayudar a reducir el riesgo de enfermedades cardíacas y algunos tipos de cánceres, así como la diabetes de tipo 2.</t>
        </r>
        <r>
          <rPr>
            <b/>
            <sz val="9"/>
            <rFont val="Tahoma"/>
            <family val="2"/>
          </rPr>
          <t xml:space="preserve">
</t>
        </r>
        <r>
          <rPr>
            <sz val="9"/>
            <rFont val="Tahoma"/>
            <family val="2"/>
          </rPr>
          <t xml:space="preserve">
</t>
        </r>
      </text>
    </comment>
    <comment ref="G6" authorId="0">
      <text>
        <r>
          <rPr>
            <b/>
            <sz val="9"/>
            <rFont val="Tahoma"/>
            <family val="2"/>
          </rPr>
          <t xml:space="preserve">Beneficios de los dátiles 
Colesterol: 
</t>
        </r>
        <r>
          <rPr>
            <sz val="9"/>
            <rFont val="Tahoma"/>
            <family val="2"/>
          </rPr>
          <t>Los dátiles apenas contienen grasa y son capaces de ayudar a regular niveles del colesterol malo.</t>
        </r>
        <r>
          <rPr>
            <b/>
            <sz val="9"/>
            <rFont val="Tahoma"/>
            <family val="2"/>
          </rPr>
          <t xml:space="preserve">
Estreñimiento</t>
        </r>
        <r>
          <rPr>
            <sz val="9"/>
            <rFont val="Tahoma"/>
            <family val="2"/>
          </rPr>
          <t>. Los dátiles tienen alto contenido en fibra por lo que se consideran un alimento muy favorable para prevenir el estreñimiento.</t>
        </r>
        <r>
          <rPr>
            <b/>
            <sz val="9"/>
            <rFont val="Tahoma"/>
            <family val="2"/>
          </rPr>
          <t xml:space="preserve">
Digestión. </t>
        </r>
        <r>
          <rPr>
            <sz val="9"/>
            <rFont val="Tahoma"/>
            <family val="2"/>
          </rPr>
          <t xml:space="preserve">Ayudan a regular el aparato digestivo, aliviando el estreñimiento y ayudando a prevenir la obesidad gracias a sus fibras solubles e insolubles.
</t>
        </r>
        <r>
          <rPr>
            <b/>
            <sz val="10"/>
            <rFont val="Tahoma"/>
            <family val="2"/>
          </rPr>
          <t xml:space="preserve">
Energía: Una de sus características esenciales es su capacidad como impulsor de energía, gracias a su contenido en azúcares naturales como la glucosa, fructosa y sacarosa. Además los dátiles son uno de los ingredientes mejores para la creación del músculo por lo que son muy recomendados para deportistas.</t>
        </r>
        <r>
          <rPr>
            <b/>
            <sz val="9"/>
            <rFont val="Tahoma"/>
            <family val="2"/>
          </rPr>
          <t xml:space="preserve">
Anemia: </t>
        </r>
        <r>
          <rPr>
            <sz val="9"/>
            <rFont val="Tahoma"/>
            <family val="2"/>
          </rPr>
          <t>Los dátiles tienen un alto contenido en hierro por lo que pueden ser interesantes para incorporar en dietas de personas mayores así como personas con anemia ferropénica.</t>
        </r>
        <r>
          <rPr>
            <b/>
            <sz val="10"/>
            <rFont val="Tahoma"/>
            <family val="2"/>
          </rPr>
          <t xml:space="preserve"> Estos alimentos ayudan aumentando energía y disminuyendo el cansancio y la fatiga.</t>
        </r>
        <r>
          <rPr>
            <b/>
            <sz val="9"/>
            <rFont val="Tahoma"/>
            <family val="2"/>
          </rPr>
          <t xml:space="preserve">
Sistema nervioso. </t>
        </r>
        <r>
          <rPr>
            <sz val="9"/>
            <rFont val="Tahoma"/>
            <family val="2"/>
          </rPr>
          <t xml:space="preserve">Ricos en potasio y reducidas en sodio, los dátiles ayudan a regular el sistema nervioso y la funcionalidad, ayudando a reducir el riesgo de un accidente cerebrovascular y a mantener la mente aguda.
</t>
        </r>
      </text>
    </comment>
    <comment ref="H6" authorId="0">
      <text>
        <r>
          <rPr>
            <b/>
            <sz val="9"/>
            <rFont val="Tahoma"/>
            <family val="2"/>
          </rPr>
          <t xml:space="preserve">Beneficios y propiedades de las nueces
</t>
        </r>
        <r>
          <rPr>
            <sz val="9"/>
            <rFont val="Tahoma"/>
            <family val="2"/>
          </rPr>
          <t xml:space="preserve">Las principales propiedades de las nueces radican en que son ricas en grasas Omega 3 que ayuda a rebajar nuestro colesterol y prevenir la mala circulación
</t>
        </r>
        <r>
          <rPr>
            <b/>
            <sz val="9"/>
            <rFont val="Tahoma"/>
            <family val="2"/>
          </rPr>
          <t xml:space="preserve">
De entre las múltiples propiedades de las nueces hay 6 muy destacables
</t>
        </r>
        <r>
          <rPr>
            <sz val="9"/>
            <rFont val="Tahoma"/>
            <family val="2"/>
          </rPr>
          <t>1</t>
        </r>
        <r>
          <rPr>
            <b/>
            <sz val="9"/>
            <rFont val="Tahoma"/>
            <family val="2"/>
          </rPr>
          <t>-</t>
        </r>
        <r>
          <rPr>
            <sz val="9"/>
            <rFont val="Tahoma"/>
            <family val="2"/>
          </rPr>
          <t>Rebajan el nivel de colesterol malo LDL y la hipertensión
2-Previene el riesgo de padecer enfermedades cardiovasculares como infarto y angina de pecho
3-Evita la aparición de arteroesclerosis
4-Son un gran alimento para nuestro cerebro
5-Por su poder antioxidante y vitaminas son beneficiosas para nuestra piel
6-Por su capacidad saciante es recomendable para prevenir o tratar la obesidad</t>
        </r>
        <r>
          <rPr>
            <b/>
            <sz val="9"/>
            <rFont val="Tahoma"/>
            <family val="2"/>
          </rPr>
          <t xml:space="preserve">
</t>
        </r>
        <r>
          <rPr>
            <sz val="9"/>
            <rFont val="Tahoma"/>
            <family val="2"/>
          </rPr>
          <t xml:space="preserve">
</t>
        </r>
      </text>
    </comment>
    <comment ref="I6" authorId="0">
      <text>
        <r>
          <rPr>
            <b/>
            <sz val="10"/>
            <rFont val="Tahoma"/>
            <family val="2"/>
          </rPr>
          <t xml:space="preserve">Indicaciones de las avellanas
</t>
        </r>
        <r>
          <rPr>
            <sz val="10"/>
            <rFont val="Tahoma"/>
            <family val="2"/>
          </rPr>
          <t>Las avellanas constituyen, pues, un alimento saludable en todas las épocas de la vida. Estas son otras de las situaciones en las que este fruto seco resulta especialmente aconsejable:
-Sobreesfuerzo físico o mental: debido a su riqueza nutritiva y energética, las avellanas son una muy buena opción para trabajadores manuales, deportistas, estudiantes o cualquier persona que deba realizar un esfuerzo especial.
-Estrés: sus vitaminas y minerales ayudan al equilibrio del sistema nervioso.
-Estreñimiento: contribuyen a regular el tránsito intestinal por su alto contenido en fibra vegetal.
-Hipercolesterolemia: sus ácidos grasos elevan el buen colesterol HDL y reducen el LDL o «malo».
-Hipertensión arterial: su bajo contenido en sodio y adecuado en potasio las hace muy recomendables para mantener a raya la tensión arterial.
-Protección de dientes y huesos: gracias a su riqueza en minerales protegen la salud de los huesos y, en consecuencia, ayudan a prevenir la osteoporosis.
-Antienvejecimiento: la vitamina E y los fitonutrientes de las avellanas tienen propiedades antioxidantes que protegen frente a los radicales libres que dañan las células.
-Prevención del cáncer: el betasitosterol tiene propiedades anticancerígenas (protege concretamente frente a los cánceres de colon, próstata y mama). También se considera preventiva la antioxidante vitamina E.
-Anemia: se aconsejan las avellanas gracias a su aporte de hierro y folatos.
-Diabetes: pueden comerse avellanas sin problemas, al igual que los otros frutos secos, por su bajo contenido en hidratos de carbono. Estos son, además, hidratos de carbono de absorción lenta y se acompañan de abundante fibra</t>
        </r>
      </text>
    </comment>
    <comment ref="J6" authorId="0">
      <text>
        <r>
          <rPr>
            <sz val="9"/>
            <rFont val="Tahoma"/>
            <family val="2"/>
          </rPr>
          <t xml:space="preserve">Muchas personas evitan los frutos secos debido a su contenido graso, pero todos tienen un lugar en una dieta sana si se consumen en cantidades adecuadas. El anacardo destaca como uno de los más sanos debido a su perfil nutritivo.
La cantidad total de grasa es menor que en las almendras o las nueces y las proporciones de ácidos grasos saturados, monoinsaturados y poliinsaturados se acerca mucho a la ratio 1:2:1 que los nutricionistas consideran ideal.
La proporción de grasa sana es mayor que en el cacahuete, los piñones, los pistachos, las nueces, las pipas de calabaza o las pipas de girasol.
El cobre y el magnesio, dos minerales que escasean en la dieta de muchas personas, se hallan en abundancia en el anarcado.
El cobre participa en la formación de los glóbulos rojos, en el mantenimiento de las estructuras de los vasos sanguíneos, los nervios, los huesos, el cabello y la piel, en la producción de energía a partir de los nutrientes, y sobre todo en el funcionamiento del sistema inmunitario.
En cuanto al magnesio, un mineral esencial para los sistemas nervioso y músculo-esquelético, un puñado de anacardos cubre hasta el 26% de las necesidades diarias.
</t>
        </r>
        <r>
          <rPr>
            <b/>
            <sz val="11"/>
            <rFont val="Tahoma"/>
            <family val="2"/>
          </rPr>
          <t xml:space="preserve">Beneficios del anacardo
</t>
        </r>
      </text>
    </comment>
    <comment ref="K6" authorId="0">
      <text>
        <r>
          <rPr>
            <b/>
            <sz val="11"/>
            <rFont val="Tahoma"/>
            <family val="2"/>
          </rPr>
          <t xml:space="preserve">Propiedades de las almendras
</t>
        </r>
        <r>
          <rPr>
            <sz val="11"/>
            <rFont val="Tahoma"/>
            <family val="2"/>
          </rPr>
          <t>Cada almendra es una auténtica píldora nutritiva donde nada sobra.</t>
        </r>
        <r>
          <rPr>
            <b/>
            <sz val="11"/>
            <rFont val="Tahoma"/>
            <family val="2"/>
          </rPr>
          <t xml:space="preserve">
Ricas en proteínas</t>
        </r>
        <r>
          <rPr>
            <sz val="11"/>
            <rFont val="Tahoma"/>
            <family val="2"/>
          </rPr>
          <t xml:space="preserve">
Con sus casi 20 gramos de proteínas por cada 100 gramos, es una buena fuente de aminoácidos esenciales. Estos se encuentran en una proporción bastante adecuada para las necesidades específicas del cuerpo humano.</t>
        </r>
        <r>
          <rPr>
            <b/>
            <sz val="11"/>
            <rFont val="Tahoma"/>
            <family val="2"/>
          </rPr>
          <t xml:space="preserve">
Energía de la mejor calidad</t>
        </r>
        <r>
          <rPr>
            <sz val="11"/>
            <rFont val="Tahoma"/>
            <family val="2"/>
          </rPr>
          <t xml:space="preserve">
Su aportación en hidratos de carbono (9,3%) no es muy significativa, pero resulta interesante cuando se tiene en cuenta que la mayor parte de esos glúcidos son de absorción lenta.
Por esta razón la almendra posee un índice glucémico bajo y es tolerada por los diabéticos.
</t>
        </r>
        <r>
          <rPr>
            <b/>
            <sz val="11"/>
            <rFont val="Tahoma"/>
            <family val="2"/>
          </rPr>
          <t>Grasas saludables</t>
        </r>
        <r>
          <rPr>
            <sz val="11"/>
            <rFont val="Tahoma"/>
            <family val="2"/>
          </rPr>
          <t xml:space="preserve">
Pero la característica más destacable de este alimento es su riqueza en grasa. El 54% de peso de la almendra seca se debe a su contenido en ácidos grasos, cuyo tipo responde al patrón más saludable: el 65% son monoinsaturadas, como las del aceite de oliva, el 26% poliinsaturadas y solo una pequeña parte (menos del 10%) son grasas saturadas.
</t>
        </r>
        <r>
          <rPr>
            <b/>
            <sz val="11"/>
            <rFont val="Tahoma"/>
            <family val="2"/>
          </rPr>
          <t>Calcio y otros minerales en abundancia</t>
        </r>
        <r>
          <rPr>
            <sz val="11"/>
            <rFont val="Tahoma"/>
            <family val="2"/>
          </rPr>
          <t xml:space="preserve">
Una ración de 30 gramos cubre el 9% de las necesidades diarias de calcio (el doble que la leche en el mismo peso).
Asimismo, esos 30 gramos de almendras proporcionan al organismo el 15% del magnesio necesario al día y el 17% del fósforo.  
La misma cantidad también cubre el 11% de las necesidades diarias de manganeso, el 4% de las de cinc y en torno al 10% de las necesidades de hierro.
</t>
        </r>
        <r>
          <rPr>
            <b/>
            <sz val="11"/>
            <rFont val="Tahoma"/>
            <family val="2"/>
          </rPr>
          <t>Vitamina E antioxidante</t>
        </r>
        <r>
          <rPr>
            <sz val="11"/>
            <rFont val="Tahoma"/>
            <family val="2"/>
          </rPr>
          <t xml:space="preserve">
Otra virtud de la almendra es su poder antioxidante. Buena parte de este efecto se debe a la vitamina E: 30 gramos cubren nada menos que el 63% de las necesidades diarias. Se trata de una vitamina liposoluble capaz de inhibir la oxidación de las grasas.</t>
        </r>
        <r>
          <rPr>
            <b/>
            <sz val="11"/>
            <rFont val="Tahoma"/>
            <family val="2"/>
          </rPr>
          <t xml:space="preserve">
</t>
        </r>
        <r>
          <rPr>
            <sz val="11"/>
            <rFont val="Tahoma"/>
            <family val="2"/>
          </rPr>
          <t>La potencia antioxidante de la almendra también se ve favorecida por su contenido en flavonoides como la quercetina, un antiinflamatorio utilizado como suplemento en el tratamiento natural de las alergias.
Otras vitaminas presentes en las almendras son las del grupo B, especialmente de riboflavina o vitamina B2. Esta es esencial para la integridad de la piel y las mucosas, y de forma especial para la córnea: resulta imprescindible para gozar de una buena visión</t>
        </r>
        <r>
          <rPr>
            <b/>
            <sz val="11"/>
            <rFont val="Tahoma"/>
            <family val="2"/>
          </rPr>
          <t>.</t>
        </r>
        <r>
          <rPr>
            <sz val="9"/>
            <rFont val="Tahoma"/>
            <family val="2"/>
          </rPr>
          <t xml:space="preserve">
Su riqueza en ácidos grasos insaturados y en fósforo la hacen beneficiosa para potenciar el rendimiento intelectual y alimentar el cerebro. Contribuye a prevenir el bajo rendimiento intelectual, las pérdidas de memoria y los súbitos cambios de humor.
</t>
        </r>
        <r>
          <rPr>
            <b/>
            <sz val="9"/>
            <rFont val="Tahoma"/>
            <family val="2"/>
          </rPr>
          <t>Refuerzo inmunitario</t>
        </r>
        <r>
          <rPr>
            <sz val="9"/>
            <rFont val="Tahoma"/>
            <family val="2"/>
          </rPr>
          <t xml:space="preserve">
La almendra también refuerza el sistema inmunitario gracias a antioxidantes como la vitamina E, la quercetina, el manganeso y el cinc.</t>
        </r>
      </text>
    </comment>
    <comment ref="L6" authorId="0">
      <text>
        <r>
          <rPr>
            <b/>
            <sz val="9"/>
            <rFont val="Tahoma"/>
            <family val="2"/>
          </rPr>
          <t xml:space="preserve">Propiedades del pistacho
</t>
        </r>
        <r>
          <rPr>
            <sz val="9"/>
            <rFont val="Tahoma"/>
            <family val="2"/>
          </rPr>
          <t xml:space="preserve">La proporción de nutrientes en los pistachos crudos es muy equilibrada:
Aportan nada menos que un 20% de proteínas vegetales, tanto como las legumbres, aunque se comen en menor cantidad.
Contienen un 28% de hidratos de carbono, que al ser absorbidos lentamente por el organismo procuran energía gradual.
Ofrecen un 10% de fibra, ideal para ayudar a regular el tránsito intestinal.
Son en un 44,5% grasas, formadas hasta en un 54% por el monoinsaturado ácido oleico, el mismo que domina en el aceite de oliva o la pulpa del aguacate, beneficiosas para el corazón.
En cuanto a los minerales, tras el sésamo, el pistacho es el fruto seco más rico en hierro y el más abundante en potasio (1g por cada 100), lo que lo hace recomendable para controlar la tensión arterial.
Agentes antioxidantes y antiinflamatorios
Además, la abundancia en el pistacho de antioxidantes y otros agentes que inhiben la expresión de genes relacionados con los procesos inflamatorios sirve para disminuir el riesgo de sufrir una variedad de enfermedades crónicas y degenerativas, como la diabetes e incluso el cáncer. Una ración de 30 g de pistachos contiene más sustancias antioxidantes que una taza de té verde.
</t>
        </r>
        <r>
          <rPr>
            <b/>
            <sz val="9"/>
            <rFont val="Tahoma"/>
            <family val="2"/>
          </rPr>
          <t>Beneficios para la salud del pistacho</t>
        </r>
        <r>
          <rPr>
            <sz val="9"/>
            <rFont val="Tahoma"/>
            <family val="2"/>
          </rPr>
          <t xml:space="preserve">
Los pistachos, ricos en grasas saludables, proteínas vegetales y fibra, ayudan tanto a prevenir diversas dolencias como a potenciar la salud.
</t>
        </r>
        <r>
          <rPr>
            <b/>
            <sz val="9"/>
            <rFont val="Tahoma"/>
            <family val="2"/>
          </rPr>
          <t>Corazón sano</t>
        </r>
        <r>
          <rPr>
            <sz val="9"/>
            <rFont val="Tahoma"/>
            <family val="2"/>
          </rPr>
          <t xml:space="preserve">
El infarto, la arteriosclerosis y otros trastornos vasculares se pueden prevenir consumiendo fitoesteroles y grasas como las del pistacho. Aporta luteína, que evita la oxidación del colesterol y su acumulación en placas de ateroma, así como fitosteroles y fibra que ayudan a eliminarlo de la circulación. De una a tres raciones diarias (de 30 a 100 g) pueden reducir un 11% el colesterol malo LDL.
</t>
        </r>
        <r>
          <rPr>
            <b/>
            <sz val="9"/>
            <rFont val="Tahoma"/>
            <family val="2"/>
          </rPr>
          <t>Libres de anemia</t>
        </r>
        <r>
          <rPr>
            <sz val="9"/>
            <rFont val="Tahoma"/>
            <family val="2"/>
          </rPr>
          <t xml:space="preserve">
La combinación de altas proporciones de cobre (1,3 mg/100 g) y de hierro (4,15 mg) favorece la asimilación de este último mineral. Por eso el pistacho es adecuado en casos de anemia. Otra forma de potenciar la absorción del hierro del pistacho es acompañando el fruto seco de alimentos ricos en vitamina C.
</t>
        </r>
        <r>
          <rPr>
            <b/>
            <sz val="9"/>
            <rFont val="Tahoma"/>
            <family val="2"/>
          </rPr>
          <t>Visión de calidad</t>
        </r>
        <r>
          <rPr>
            <sz val="9"/>
            <rFont val="Tahoma"/>
            <family val="2"/>
          </rPr>
          <t xml:space="preserve">
La luteína y los carotenos protegen la vista. Se ha asociado el consumo de pistachos con una menor incidencia de cataratas, degeneración macular y pérdida de visión, así como con una buena percepción visual nocturna.
</t>
        </r>
        <r>
          <rPr>
            <b/>
            <sz val="9"/>
            <rFont val="Tahoma"/>
            <family val="2"/>
          </rPr>
          <t>Obesidad y diabetes</t>
        </r>
        <r>
          <rPr>
            <sz val="9"/>
            <rFont val="Tahoma"/>
            <family val="2"/>
          </rPr>
          <t xml:space="preserve">
El pistacho es un tentempié sano si se consume en raciones moderadas. Es rico en fibra, lo que favorece el tránsito intestinal y el control del azúcar. Los diabéticos pueden usarlos para reducir la carga glucémica elevada de otros alimentos, como el pan o las patatas.
</t>
        </r>
        <r>
          <rPr>
            <b/>
            <sz val="9"/>
            <rFont val="Tahoma"/>
            <family val="2"/>
          </rPr>
          <t>Salud sexual</t>
        </r>
        <r>
          <rPr>
            <sz val="9"/>
            <rFont val="Tahoma"/>
            <family val="2"/>
          </rPr>
          <t xml:space="preserve">
Según el médico árabe Avicena, "es aromático, conforta el estómago y excita". En Oriente y sobre todo en Siria se considera un potente afrodisiaco. El zinc, necesario para la síntesis de hormonas sexuales, y la arginina, un aminoácido que favorece la erección, pueden explicar esta creencia.</t>
        </r>
      </text>
    </comment>
    <comment ref="M6" authorId="0">
      <text>
        <r>
          <rPr>
            <sz val="9"/>
            <rFont val="Tahoma"/>
            <family val="2"/>
          </rPr>
          <t xml:space="preserve">Parece mentira que un alimento tan pequeño sea tan rico en nutrientes. Un verdadero regalo de la naturaleza. Comer a diario unas cuentas pipas de calabaza favorece una mejor salud. Tienen Omega 3, alta cantidad de minerales, vitaminas y además se pueden comer solas o en cualquier receta.
</t>
        </r>
        <r>
          <rPr>
            <b/>
            <sz val="11"/>
            <rFont val="Tahoma"/>
            <family val="2"/>
          </rPr>
          <t xml:space="preserve">6 propiedades de las pipas de calabaza
1- Ricas en Omega 3
</t>
        </r>
        <r>
          <rPr>
            <sz val="11"/>
            <rFont val="Tahoma"/>
            <family val="2"/>
          </rPr>
          <t>Las pipas de calabazas tiene ácidos poliinsaturados en alta proporción, 9g por cada ración de 100 gramos. También tienen o ácidos  linoleico y linolenico. Los ácidos poliinsaturados son fuente de beneficios para la salud. Contribuye al buen funcionamiento del corazón y del cerebro.</t>
        </r>
        <r>
          <rPr>
            <sz val="9"/>
            <rFont val="Tahoma"/>
            <family val="2"/>
          </rPr>
          <t xml:space="preserve">
</t>
        </r>
        <r>
          <rPr>
            <b/>
            <sz val="10"/>
            <rFont val="Tahoma"/>
            <family val="2"/>
          </rPr>
          <t>2. Beneficiosas para la salud de la próstata</t>
        </r>
        <r>
          <rPr>
            <sz val="9"/>
            <rFont val="Tahoma"/>
            <family val="2"/>
          </rPr>
          <t xml:space="preserve">
</t>
        </r>
        <r>
          <rPr>
            <sz val="10"/>
            <rFont val="Tahoma"/>
            <family val="2"/>
          </rPr>
          <t xml:space="preserve">Las pipas de calabaza tienen un efecto beneficioso para la salud de la próstata. En estudios se ha visto que el aceite extraído de las semillas de calabaza es beneficiosa para la próstata. La hipertrofia benigna  de próstata afecta a muchos hombres a partir de los 50 años (se trata de un agrandamiento de la próstata). La cucurbitina un aminoácido componente del aceite de pipas de calabaza parecen tener un efecto muy positivo para frenar este trastorno.
</t>
        </r>
        <r>
          <rPr>
            <b/>
            <sz val="11"/>
            <rFont val="Tahoma"/>
            <family val="2"/>
          </rPr>
          <t xml:space="preserve">3.  Ricas en vitaminas y minerales
</t>
        </r>
        <r>
          <rPr>
            <sz val="11"/>
            <rFont val="Tahoma"/>
            <family val="2"/>
          </rPr>
          <t xml:space="preserve">Las pipas de calabaza contienen vitamina A 62 IU, y vitaminas C, E, K y D en menores proporciones. En cuanto a los minerales, tienen gran cantidad de magnesio 262 ,mg por ración de 100 gramos. El magnesio es importante para poder producir energía. Sin este mineral nuestros músculos no podrían realizar bien su función. Los iones de magnesio intervienen en más de 300 funciones bioquímicas. También son ricas en calcio, de la importancia de este mineral hablaremos más tarde.
El porcentaje de potasio que nos aportan estas pipas es aún mayor que el de magnesio. Aportan 919 mg por ración de 100 gramos. El potasio es un mineral fundamental para el buen funcionamiento de las células y los tejidos de cuerpo humano. Además es un electrolito que conduce la electricidad en el cuerpo. El potasio es  muy importante para el buen desempeño del corazón
</t>
        </r>
        <r>
          <rPr>
            <b/>
            <sz val="11"/>
            <rFont val="Tahoma"/>
            <family val="2"/>
          </rPr>
          <t>4.  Tienen Triptófano que favorece el sueño</t>
        </r>
        <r>
          <rPr>
            <sz val="11"/>
            <rFont val="Tahoma"/>
            <family val="2"/>
          </rPr>
          <t xml:space="preserve">
Las pipas de calabaza son ricas en el aminoácido triptófano, que nuestro cuerpo convierte en serotonina. La serotonina a su vez se transforma en melatonina, ‘la hormona del sueño’. Comer de forma frecuente un par de horas antes de dormir unas pocas pipas de calabaza con agua o leche, favorece el sueño de forma natural.
</t>
        </r>
        <r>
          <rPr>
            <b/>
            <sz val="11"/>
            <rFont val="Tahoma"/>
            <family val="2"/>
          </rPr>
          <t xml:space="preserve">5. Beneficiosas contra la osteoporosis
</t>
        </r>
        <r>
          <rPr>
            <sz val="11"/>
            <rFont val="Tahoma"/>
            <family val="2"/>
          </rPr>
          <t>Las pipas de calabaza tienen unos 55 mg de calcio, en ración de 100 gramos. Esto es un porcentaje muy alto. En estudios realizados correlacionan dietas bajas en calcio con mayor incidencia de la osteoporosis. Tomar pipas de calabaza ayuda a mantener altos los niveles de este mineral, y en consecuencia es bueno para los huesos</t>
        </r>
        <r>
          <rPr>
            <b/>
            <sz val="11"/>
            <rFont val="Tahoma"/>
            <family val="2"/>
          </rPr>
          <t xml:space="preserve">.
6. Efecto antiinflamatorio
</t>
        </r>
        <r>
          <rPr>
            <sz val="11"/>
            <rFont val="Tahoma"/>
            <family val="2"/>
          </rPr>
          <t>Se han encontrado estos efectos en en el aceite de semillas de calabaza. Las propiedades anti inflamatorias de estas pipas. Se investigó en animales comparándose con un fármaco anti inflamatorio llamado indomectaina. Los resultados constataron que el aceite de pipas de calabaza funcionaba similar a la indometacina, pero sin efectos secundarios.</t>
        </r>
      </text>
    </comment>
    <comment ref="N6" authorId="0">
      <text>
        <r>
          <rPr>
            <sz val="9"/>
            <rFont val="Tahoma"/>
            <family val="2"/>
          </rPr>
          <t xml:space="preserve">Las semillas de girasol son apreciadas por sus propiedades nutricionales: tienen un alto contenido de ácidos grasos y un buen aporte de micronutrientes, entre muchos otros, destacamos las vitaminas del grupo B y vitamina E, antioxidantes y sales minerales como hierro, zinc, fósforo, magnesio y potasio.
</t>
        </r>
        <r>
          <rPr>
            <b/>
            <sz val="10"/>
            <rFont val="Tahoma"/>
            <family val="2"/>
          </rPr>
          <t>Beneficios de las semillas de girasol</t>
        </r>
        <r>
          <rPr>
            <sz val="9"/>
            <rFont val="Tahoma"/>
            <family val="2"/>
          </rPr>
          <t xml:space="preserve">
Mejoran el estado de ánimo. ...
Mejoran la fertilidad masculina. ...
Previene los problemas de embarazo. ...
Ayudan a controlar el peso. ...
Mejoran la salud del cabello. ...
Combaten las infecciones por hongos. ...
Mejora la piel. ...
Ayudan a dormir mejor.</t>
        </r>
      </text>
    </comment>
    <comment ref="O6" authorId="0">
      <text>
        <r>
          <rPr>
            <b/>
            <sz val="9"/>
            <rFont val="Tahoma"/>
            <family val="2"/>
          </rPr>
          <t>IG 35</t>
        </r>
        <r>
          <rPr>
            <sz val="9"/>
            <rFont val="Tahoma"/>
            <family val="2"/>
          </rPr>
          <t xml:space="preserve">
</t>
        </r>
      </text>
    </comment>
    <comment ref="P6" authorId="0">
      <text>
        <r>
          <rPr>
            <b/>
            <sz val="9"/>
            <rFont val="Tahoma"/>
            <family val="2"/>
          </rPr>
          <t>IG 35</t>
        </r>
        <r>
          <rPr>
            <sz val="9"/>
            <rFont val="Tahoma"/>
            <family val="2"/>
          </rPr>
          <t xml:space="preserve">
</t>
        </r>
      </text>
    </comment>
    <comment ref="Q6" authorId="0">
      <text>
        <r>
          <rPr>
            <b/>
            <sz val="9"/>
            <rFont val="Tahoma"/>
            <family val="2"/>
          </rPr>
          <t>IG 5</t>
        </r>
        <r>
          <rPr>
            <sz val="9"/>
            <rFont val="Tahoma"/>
            <family val="2"/>
          </rPr>
          <t xml:space="preserve">
</t>
        </r>
      </text>
    </comment>
    <comment ref="R6" authorId="0">
      <text>
        <r>
          <rPr>
            <b/>
            <sz val="9"/>
            <rFont val="Tahoma"/>
            <family val="2"/>
          </rPr>
          <t>IG 15</t>
        </r>
        <r>
          <rPr>
            <sz val="9"/>
            <rFont val="Tahoma"/>
            <family val="2"/>
          </rPr>
          <t xml:space="preserve">
</t>
        </r>
      </text>
    </comment>
    <comment ref="S6" authorId="0">
      <text>
        <r>
          <rPr>
            <b/>
            <sz val="9"/>
            <rFont val="Tahoma"/>
            <family val="2"/>
          </rPr>
          <t>IG 35</t>
        </r>
        <r>
          <rPr>
            <sz val="9"/>
            <rFont val="Tahoma"/>
            <family val="2"/>
          </rPr>
          <t xml:space="preserve">
</t>
        </r>
      </text>
    </comment>
    <comment ref="A9" authorId="0">
      <text>
        <r>
          <rPr>
            <sz val="9"/>
            <rFont val="Tahoma"/>
            <family val="2"/>
          </rPr>
          <t xml:space="preserve">
Las proteínas son sustancias orgánicas de tamaño molecular elevado compuestas por aminoácidos. Y los aminoácidos son moléculas sencillas que contienen carbono, hidrógeno, oxígeno, nitrógeno y en alguno de ellos, también azufre. Existen dos tipos de aminoácidos: esenciales y no esenciales. Los esenciales son aquellos aminoácidos que no podemos producir y que necesitamos introducir a través de la alimentación. Por eso es tan importante consumir a diario una cantidad suficiente de alimentos proteicos. Nuestro organismo necesita proteínas de los alimentos que ingerimos para fortalecer y mantener diferentes órganos y tejidos como los huesos, los músculos o la piel. Las proteínas no se almacenan en forma de reserva. Se renuevan constantemente, ya que su vida media varía entre minutos y días. Por lo tanto, el aporte de proteínas a través de la dieta debe ser suficiente para mantener el equilibrio del metabolismo proteico. 
Una gama óptima de consumo de proteínas para un atleta que trata de ganar músculo es 1.5 a 1.8 gramos al día por cada kilogramo. Si tu objetivo es mantener la masa muscular , el rango es de 1.2 a 1.4 gramos por kilo diariamente</t>
        </r>
        <r>
          <rPr>
            <sz val="9"/>
            <rFont val="Tahoma"/>
            <family val="2"/>
          </rPr>
          <t xml:space="preserve">
</t>
        </r>
      </text>
    </comment>
    <comment ref="P11" authorId="0">
      <text>
        <r>
          <rPr>
            <b/>
            <sz val="9"/>
            <rFont val="Tahoma"/>
            <family val="2"/>
          </rPr>
          <t>100 gramos de Semillas, semillas de lino contienen 27,3 gramos de fibra dietética, el 108% de tu total diario necesario.</t>
        </r>
        <r>
          <rPr>
            <sz val="9"/>
            <rFont val="Tahoma"/>
            <family val="2"/>
          </rPr>
          <t xml:space="preserve">
</t>
        </r>
      </text>
    </comment>
    <comment ref="A13" authorId="0">
      <text>
        <r>
          <rPr>
            <b/>
            <sz val="9"/>
            <rFont val="Tahoma"/>
            <family val="2"/>
          </rPr>
          <t xml:space="preserve">Ácidos grasos saturados
</t>
        </r>
        <r>
          <rPr>
            <sz val="9"/>
            <rFont val="Tahoma"/>
            <family val="2"/>
          </rPr>
          <t>Provienen de grasas animales que poseen un punto de fusión más elevado y son sólidas a temperatura ambiente. Forman parte de las membranas celulares y son necesarios como aporte energético. Algunos de estos ácidos grasos están asociados con las proteínas y son necesarios para el funcionamiento de éstas. Se encuentran en alimentos como la carne grasa, la manteca, los embutidos, la mantequilla y el queso. Los principales ácidos grasos saturados son el ácido láurico, el mirístico, el palmítico y el esteárico</t>
        </r>
        <r>
          <rPr>
            <sz val="9"/>
            <rFont val="Tahoma"/>
            <family val="2"/>
          </rPr>
          <t xml:space="preserve">
</t>
        </r>
      </text>
    </comment>
    <comment ref="A14" authorId="0">
      <text>
        <r>
          <rPr>
            <b/>
            <sz val="9"/>
            <rFont val="Tahoma"/>
            <family val="2"/>
          </rPr>
          <t xml:space="preserve">Ácidos grasos monoinsaturados 
</t>
        </r>
        <r>
          <rPr>
            <sz val="9"/>
            <rFont val="Tahoma"/>
            <family val="2"/>
          </rPr>
          <t xml:space="preserve">Provienen de grasas vegetales que tienen un punto de fusión inferior y debido a su alto contenido en ácidos grasos insaturados, en temperatura ambiente son líquidos. Desempeñan un papel importante en la estructura lipídica de las membranas, especialmente en la mielina del sistema nervioso. Este tipo de ácidos grasos los encontramos en alimentos como el aguacate, los frutos secos, aceite de oliva, aceite de girasol, el salmón o el arenque. El principal ácido graso monoinsaturado es el ácido oléico.
</t>
        </r>
      </text>
    </comment>
    <comment ref="A15" authorId="0">
      <text>
        <r>
          <rPr>
            <b/>
            <sz val="9"/>
            <rFont val="Tahoma"/>
            <family val="2"/>
          </rPr>
          <t>Ácidos grasos poliinsaturados</t>
        </r>
        <r>
          <rPr>
            <sz val="9"/>
            <rFont val="Tahoma"/>
            <family val="2"/>
          </rPr>
          <t xml:space="preserve">
Las grasas poliinsaturadas (Omega 3 y Omega 6), ayudan a reducir el colesterol
Tienen propiedades similares a los ácidos grasos saturados y su presencia tiende a endurecer las grasas. Dentro de este grupo encontramos los omega-3 y omega-6. Los omega-3 incluyen los ácido alfa-linolénico, eicosapentanoico, docosapentanoico y docosahexanoico, mientras que los omega-6 son los ácidos linoleico, gamma-linolénico, dihomo-gamma-linolénico, ácido araquidónico y ácido adrénico.</t>
        </r>
        <r>
          <rPr>
            <sz val="9"/>
            <rFont val="Tahoma"/>
            <family val="2"/>
          </rPr>
          <t xml:space="preserve">
Los ácidos linolénicos no pueden ser sintetizados por los humanos por lo que dependemos de la alimentación para obtenerlo. Su déficit provoca alteraciones, incluídas las anormalidades neurológicas, eritemas escamosos y déficit de crecimiento. Los omega-3 son los percusores de la síntesis del ácido eicosapentanoico (EPA) y del ácido docosahexanoico (DHA), que se producen en tejidos animales, especialmente en las grasas de los peces, pero no en las plantas. Precisamente el EPA es el pecursor de los Omega-3, cuyos efectos son muy beneficiosos para la salud cardiovascular. Por otro lado, los omega-6 juegan un papel fundamental en la función normal de las células epiteliales.
Los encontramos en numerosos aceites vegetales, en frutos secos como las nueces, las avellanas o los pistachos, en la carne de ternera, en el atún en aceite vegetal… entre otros muchos.</t>
        </r>
      </text>
    </comment>
    <comment ref="A19" authorId="0">
      <text>
        <r>
          <rPr>
            <b/>
            <sz val="9"/>
            <rFont val="Tahoma"/>
            <family val="2"/>
          </rPr>
          <t xml:space="preserve">Funciones del calcio
</t>
        </r>
        <r>
          <rPr>
            <sz val="9"/>
            <rFont val="Tahoma"/>
            <family val="2"/>
          </rPr>
          <t>El calcio tiene diversas funciones en nuestro organismo:
Forma parte de los dientes y huesos y contribuye a mantenerlos sanos.
Es necesario para la coagulación de la sangre.
Participa en la transmisión del impulso nervioso.
Tiene un papel importante en la contracción muscular.
Estimulación de la secreción hormonal.
Contribuye a la activación de enzimas que sirven como mediadores en diferentes reacciones químicas.
Colabora en la permeabilidad de las membranas celulares para que estas puedan efectuar el intercambio de sustancias con el medio (oxígeno y nutrientes).
Participa en la absorción de vitamina B12.
Recomendaciones diarias de calcio:
800-1200 mg/día en adultos</t>
        </r>
        <r>
          <rPr>
            <sz val="9"/>
            <rFont val="Tahoma"/>
            <family val="2"/>
          </rPr>
          <t xml:space="preserve">
</t>
        </r>
      </text>
    </comment>
    <comment ref="A20" authorId="0">
      <text>
        <r>
          <rPr>
            <b/>
            <sz val="9"/>
            <rFont val="Tahoma"/>
            <family val="2"/>
          </rPr>
          <t>Función del hierro</t>
        </r>
        <r>
          <rPr>
            <sz val="9"/>
            <rFont val="Tahoma"/>
            <family val="2"/>
          </rPr>
          <t xml:space="preserve">
Interviene en el transporte de oxígeno y dióxido de carbono en sangre.
Participa en la producción de elementos de la sangre como por ejemplo la hemoglobina.
Forma parte en el proceso de respiración celular y es parte integrante de la mioglobina, almacén de oxígeno en el músculo.
Tiene un papel fundamental en la síntesis de ADN, y en la formación de colágeno.
Aumenta la resistencia a las enfermedades.
Colabora en muchas reacciones químicas.
Recomendaciones diarias de hierro:
10-30 mg/día en adultos
</t>
        </r>
      </text>
    </comment>
    <comment ref="A21" authorId="0">
      <text>
        <r>
          <rPr>
            <b/>
            <sz val="9"/>
            <rFont val="Tahoma"/>
            <family val="2"/>
          </rPr>
          <t xml:space="preserve">Función del yodo
</t>
        </r>
        <r>
          <rPr>
            <sz val="9"/>
            <rFont val="Tahoma"/>
            <family val="2"/>
          </rPr>
          <t>Primordial para la producción de hormonas tiroideas.
Facilita el  crecimiento.
Ayuda a quemar el exceso de grasa que tiene nuestro cuerpo.
Mejora la agilidad mental.
Interviene en procesos neuromusculares.
Participa en el funcionamiento celular.
Recomendaciones diarias de yodo:
100-200 µg/día en adultos</t>
        </r>
      </text>
    </comment>
    <comment ref="A22" authorId="0">
      <text>
        <r>
          <rPr>
            <b/>
            <sz val="9"/>
            <rFont val="Tahoma"/>
            <family val="2"/>
          </rPr>
          <t xml:space="preserve">Función del magnesio
</t>
        </r>
        <r>
          <rPr>
            <sz val="9"/>
            <rFont val="Tahoma"/>
            <family val="2"/>
          </rPr>
          <t>Interviene en el mantenimiento de dientes, corazón y huesos sanos.
Participa en en el metabolismo energético, en la activación de enzimas que liberan glucosa.
Favorece la formación de proteínas.
Forma parte de la estructura ósea.
Interviene en la contracción nerviosa y en la transmisión nerviosa.
Recomendaciones diarias de magnesio:
200-400 mg/día en adultos</t>
        </r>
      </text>
    </comment>
    <comment ref="A23" authorId="0">
      <text>
        <r>
          <rPr>
            <b/>
            <sz val="9"/>
            <rFont val="Tahoma"/>
            <family val="2"/>
          </rPr>
          <t>Funciones del cinc</t>
        </r>
        <r>
          <rPr>
            <sz val="9"/>
            <rFont val="Tahoma"/>
            <family val="2"/>
          </rPr>
          <t xml:space="preserve">
Participa en múltiples reacciones químicas y en el sistema inmune (defensa del organismo), ya que favorece la producción de linfocitos.
Ayuda en la cicatrización de heridas.
Interviene en la síntesis de ADN y ARN.
Produce la activación de ciertas hormonas.
Colabora en el mantenimiento de la estructura de las células.
Su presencia en el organismo es esencial para el correcto funcionamiento del olfato y el gusto.
Es fundamental para el correcto desarrollo de las gónadas (ovarios y testículos), así como en la reproducción y en la fertilidad.
El cinc es básico para la formación de insulina y muchas otras proteínas
Recomendaciones diarias de cinc:
12-20 mg/día en adultos</t>
        </r>
      </text>
    </comment>
    <comment ref="A24" authorId="0">
      <text>
        <r>
          <rPr>
            <b/>
            <sz val="9"/>
            <rFont val="Tahoma"/>
            <family val="2"/>
          </rPr>
          <t xml:space="preserve">Funciones del selenio
</t>
        </r>
        <r>
          <rPr>
            <sz val="9"/>
            <rFont val="Tahoma"/>
            <family val="2"/>
          </rPr>
          <t xml:space="preserve">Posee capacidad antioxidante, de ahí que se relacione con un papel protector de enfermedades como el cáncer y otros problemas relacionados con el daño celular.
Relacionado con vitamina E.
Puede proteger al cuerpo tras una vacunación.
Aunque se necesitan más estudios para comprobarlo, parece ser que pequeñas cantidades de selenio pueden ser buenas para mejorar la fertilidad, especialmente en el hombre, ya que aumenta la producción del semen y su motilidad.
Recomendaciones diarias de selenio:
50-70 µg/día en adultos
</t>
        </r>
      </text>
    </comment>
    <comment ref="A25" authorId="0">
      <text>
        <r>
          <rPr>
            <sz val="9"/>
            <rFont val="Tahoma"/>
            <family val="2"/>
          </rPr>
          <t xml:space="preserve">
</t>
        </r>
        <r>
          <rPr>
            <b/>
            <sz val="9"/>
            <rFont val="Tahoma"/>
            <family val="2"/>
          </rPr>
          <t>Función del sodio</t>
        </r>
        <r>
          <rPr>
            <sz val="9"/>
            <rFont val="Tahoma"/>
            <family val="2"/>
          </rPr>
          <t xml:space="preserve">
Regulación de la presión arterial y el volumen sanguíneo.
Esencial para el correcto funcionamiento de músculos y nervios.
Forma parte de los huesos.
Participa en el equilibrio osmótico: concentración de sustancias dentro y fuera de las células.
Colabora en la permeabilidad de las membranas.
Interviene en la contracción muscular.
Participa en la transmisión nerviosa.
</t>
        </r>
        <r>
          <rPr>
            <sz val="9"/>
            <rFont val="Tahoma"/>
            <family val="2"/>
          </rPr>
          <t>Recomendaciones diarias de sodio: 500 mg/día en adultos</t>
        </r>
      </text>
    </comment>
    <comment ref="A26" authorId="0">
      <text>
        <r>
          <rPr>
            <b/>
            <sz val="9"/>
            <rFont val="Tahoma"/>
            <family val="2"/>
          </rPr>
          <t>Función del potasio</t>
        </r>
        <r>
          <rPr>
            <sz val="9"/>
            <rFont val="Tahoma"/>
            <family val="2"/>
          </rPr>
          <t xml:space="preserve">
El potasio es un mineral elemental en nuestro organismo, debido a que realiza funciones básicas como la regulación del agua dentro y fuera de las células. Esta ocupación la realiza conjuntamente con el sodio.
</t>
        </r>
        <r>
          <rPr>
            <b/>
            <sz val="9"/>
            <rFont val="Tahoma"/>
            <family val="2"/>
          </rPr>
          <t>Las funciones más importantes son:</t>
        </r>
        <r>
          <rPr>
            <sz val="9"/>
            <rFont val="Tahoma"/>
            <family val="2"/>
          </rPr>
          <t xml:space="preserve">
Esencial para el correcto crecimiento del organismo.
Forma parte de los huesos.
Participa en el equilibrio osmótico: concentración de sustancias dentro y fuera de las células.
Interviene en la producción de proteínas a partir de sus componentes principales que son los aminoácidos.
Interviene en el metabolismo de los hidratos de carbono.
Colabora en la permeabilidad de las membranas.
Es fundamental para la síntesis de los músculos.
Participa en reacciones químicas.
Interviene en la transmisión nerviosa.
Participa en la contracción muscular.
Recomendaciones diarias de potasio:
3500 mg/día en adultos (las mujeres lactantes necesitan cantidades de, al menos, 5,1 g/día)
</t>
        </r>
      </text>
    </comment>
    <comment ref="A27" authorId="0">
      <text>
        <r>
          <rPr>
            <b/>
            <sz val="9"/>
            <rFont val="Tahoma"/>
            <family val="2"/>
          </rPr>
          <t xml:space="preserve"> Función del fósforo
</t>
        </r>
        <r>
          <rPr>
            <sz val="9"/>
            <rFont val="Tahoma"/>
            <family val="2"/>
          </rPr>
          <t>Previene la caries dental.
Forma parte de los huesos y disminuye la pérdida de masa ósea.
Forma parte de las moléculas de las que se obtiene la energía a nivel celular.
Forma parte del ADN y ARN que transfieren la información genética.
Forma parte de las paredes celulares.
Colabora en la activación de enzimas.
Participa en el equilibrio ácido-base de las células.
Forma parte de la vitamina B6.
Recomendaciones diarias de fósforo:
800-1200 mg/día en adultos</t>
        </r>
      </text>
    </comment>
    <comment ref="A28" authorId="0">
      <text>
        <r>
          <rPr>
            <b/>
            <sz val="9"/>
            <rFont val="Tahoma"/>
            <family val="2"/>
          </rPr>
          <t xml:space="preserve">Funciones del cobre
</t>
        </r>
        <r>
          <rPr>
            <sz val="9"/>
            <rFont val="Tahoma"/>
            <family val="2"/>
          </rPr>
          <t>Ayuda al transporte del hierro.
Interviene en la formación de hemoglobina, glóbulos rojos y diversas enzimas.
Participa en la degradación de hidratos de carbono, lípidos y proteínas.
Interviene en la asimilación de la vitamina C por parte del cuerpo.
Colabora en el mantenimiento de la estructura ósea.
Participa en la integridad del sistema nervioso central.</t>
        </r>
        <r>
          <rPr>
            <b/>
            <sz val="9"/>
            <rFont val="Tahoma"/>
            <family val="2"/>
          </rPr>
          <t xml:space="preserve">
</t>
        </r>
        <r>
          <rPr>
            <sz val="9"/>
            <rFont val="Tahoma"/>
            <family val="2"/>
          </rPr>
          <t xml:space="preserve">Recomendaciones diarias de cobre:
2-3 mg/día en adultos
</t>
        </r>
      </text>
    </comment>
    <comment ref="A29" authorId="0">
      <text>
        <r>
          <rPr>
            <b/>
            <sz val="9"/>
            <rFont val="Tahoma"/>
            <family val="2"/>
          </rPr>
          <t xml:space="preserve">Función del manganeso
</t>
        </r>
        <r>
          <rPr>
            <sz val="9"/>
            <rFont val="Tahoma"/>
            <family val="2"/>
          </rPr>
          <t xml:space="preserve">Participa en la síntesis de los ácidos grasos.
Interviene en la síntesis de hormonas sexuales.
Es básica para poder asimilar la vitamina E.
Esencial en la producción de cartílago.
Refuerza la memoria.
Disminuye la irritabilidad.
Disminuye el cansancio.
Recomendaciones diarias de manganeso:
0,3-5 mg/día en adultos
</t>
        </r>
      </text>
    </comment>
    <comment ref="A32" authorId="0">
      <text>
        <r>
          <rPr>
            <b/>
            <sz val="9"/>
            <rFont val="Tahoma"/>
            <family val="2"/>
          </rPr>
          <t>Participa fundamentalmente en el metabolismo de los hidratos de carbono y aminoácidos.</t>
        </r>
        <r>
          <rPr>
            <sz val="9"/>
            <rFont val="Tahoma"/>
            <family val="2"/>
          </rPr>
          <t xml:space="preserve">
</t>
        </r>
        <r>
          <rPr>
            <b/>
            <sz val="9"/>
            <rFont val="Tahoma"/>
            <family val="2"/>
          </rPr>
          <t>Ingesta recomendada 0;1 mg dia</t>
        </r>
      </text>
    </comment>
    <comment ref="P32" authorId="0">
      <text>
        <r>
          <rPr>
            <b/>
            <sz val="9"/>
            <rFont val="Tahoma"/>
            <family val="2"/>
          </rPr>
          <t>La Vitamina B1 es una de las ocho vitaminas solubles en agua. Tiene un rol esencial en la producción de energía a causa de los alimentos, la conducción de impulsos nerviosos y la sintetización de ácidos nucleicos. 
100 gramos de semillas de lino contienen 1,64 miligramos de Vitamina B-1, el 109% del valor diario recomendado para un adulto.</t>
        </r>
        <r>
          <rPr>
            <sz val="9"/>
            <rFont val="Tahoma"/>
            <family val="2"/>
          </rPr>
          <t xml:space="preserve">
</t>
        </r>
      </text>
    </comment>
    <comment ref="A37" authorId="0">
      <text>
        <r>
          <rPr>
            <b/>
            <sz val="9"/>
            <rFont val="Tahoma"/>
            <family val="2"/>
          </rPr>
          <t>Participa en el proceso de eritropoyesis (formación de eritrocitos ó glóbulos rojos) y es esencial para la formación de leucocitos (glóbulos blancos) en la médula espinal y para su maduración.
Evita la aparición de anemia megaloblástica.</t>
        </r>
        <r>
          <rPr>
            <sz val="9"/>
            <rFont val="Tahoma"/>
            <family val="2"/>
          </rPr>
          <t xml:space="preserve">
</t>
        </r>
        <r>
          <rPr>
            <b/>
            <sz val="9"/>
            <rFont val="Tahoma"/>
            <family val="2"/>
          </rPr>
          <t>Ingesta recomendada 180/200 mg dia</t>
        </r>
      </text>
    </comment>
    <comment ref="A39" authorId="0">
      <text>
        <r>
          <rPr>
            <sz val="9"/>
            <rFont val="Tahoma"/>
            <family val="2"/>
          </rPr>
          <t>Previene el envejecimiento delcerebro. Ayuda a eliminar la grasa del hígado. Ayuda en el funcionamiento de los músculos u rendimiento deportivo. Ingesta diaria recomendada 550 mg = 2 huevos ó 100g de pechuga de pollo ó un filete o el maní</t>
        </r>
      </text>
    </comment>
    <comment ref="A55" authorId="0">
      <text>
        <r>
          <rPr>
            <b/>
            <sz val="9"/>
            <rFont val="Tahoma"/>
            <family val="2"/>
          </rPr>
          <t xml:space="preserve">Las proteínas, son moléculas grandes y complejas. 
</t>
        </r>
        <r>
          <rPr>
            <sz val="9"/>
            <rFont val="Tahoma"/>
            <family val="2"/>
          </rPr>
          <t xml:space="preserve">Sus componentes básicos se denominan aminoácidos. 
En la naturaleza, como integrantes de las proteínas, existen 22 aminoácidos en total. De ellos, 10 se clasifican como esenciales. 
Un aminoácido esencial es aquel que el organismo no es capaz de sintetizar por sí mismo y, por esto, debe tomarlo necesariamente desde el exterior a través de la dieta. Además, son aminoácidos necesarios para el correcto desarrollo de algunas funciones en el organismo. Los aminoácidos esenciales son: leucina, isoleucina, valina, metionina, lisina, fenilalanina, triptófano, treonina, histidina, arginina.(Son los que está escritos en rojo)
Cuando un alimento posee todos los aminoácidos esenciales y en una cantidad considerable, se dice que contiene proteína de alto valor biológico. La proteína considerada de mejor calidad es la presente en el huevo, la albúmina. Esta proteína no solo contiene todos los aminoácidos esenciales para el hombre, sino que, además, se encuentran en una disposición y orden inmejorable para su absorción en el intestino.
</t>
        </r>
        <r>
          <rPr>
            <b/>
            <sz val="9"/>
            <rFont val="Tahoma"/>
            <family val="2"/>
          </rPr>
          <t>Importancia de los aminoácidos esenciales en la dieta</t>
        </r>
        <r>
          <rPr>
            <sz val="9"/>
            <rFont val="Tahoma"/>
            <family val="2"/>
          </rPr>
          <t xml:space="preserve">
Tal y como ya se ha comentado, el consumo de mínimas cantidades de aminoácidos esenciales es necesario para el mantenimiento de la vida. Las recomendaciones establecen que es preferible un pequeño consumo diario y repartido de estos nutrientes antes que concentrar su ingesta en días concretos. Los requerimientos hablan de entre 20-150 mg de cada aminoácido por cada kg de peso y día.
Además, con una alimentación variada que incluya todos los grupos de alimentos en las cantidades recomendadas, el contenido de aminoácidos esenciales es más que suficiente para cubrir las recomendaciones. En el caso de que se restrinjan los alimentos de origen animal, será imprescindible conocer y manejar muy bien las combinaciones adecuadas para conseguir estos componentes.
Ante deficiencias continuadas de estos componentes pueden aparecer síntomas a nivel del sistema nervioso, pero la afectación se hará evidente en todos los órganos y sistemas, como el aparato locomotor y lesiones a nivel muscular. También pueden evidenciarse dificultades en la cicatrización de heridas y en la recuperación muscular tras un esfuerzo. Asimismo, existe la posibilidad de alteración del metabolismo de los macronutrientes. 
Si observais estas barritas son muy ricas en aminoácidos. Cosa que las que venden no suelen tener por lo que hay que ingerirlos a parte</t>
        </r>
      </text>
    </comment>
    <comment ref="A56" authorId="0">
      <text>
        <r>
          <rPr>
            <b/>
            <sz val="9"/>
            <rFont val="Tahoma"/>
            <family val="2"/>
          </rPr>
          <t>A/NE</t>
        </r>
        <r>
          <rPr>
            <sz val="9"/>
            <rFont val="Tahoma"/>
            <family val="2"/>
          </rPr>
          <t xml:space="preserve">
</t>
        </r>
      </text>
    </comment>
    <comment ref="A57" authorId="0">
      <text>
        <r>
          <rPr>
            <b/>
            <sz val="9"/>
            <rFont val="Tahoma"/>
            <family val="2"/>
          </rPr>
          <t>A/E</t>
        </r>
        <r>
          <rPr>
            <sz val="9"/>
            <rFont val="Tahoma"/>
            <family val="2"/>
          </rPr>
          <t xml:space="preserve">
</t>
        </r>
      </text>
    </comment>
    <comment ref="A58" authorId="0">
      <text>
        <r>
          <rPr>
            <b/>
            <sz val="9"/>
            <rFont val="Tahoma"/>
            <family val="2"/>
          </rPr>
          <t>A/NE</t>
        </r>
        <r>
          <rPr>
            <sz val="9"/>
            <rFont val="Tahoma"/>
            <family val="2"/>
          </rPr>
          <t xml:space="preserve">
</t>
        </r>
      </text>
    </comment>
    <comment ref="A59" authorId="0">
      <text>
        <r>
          <rPr>
            <b/>
            <sz val="9"/>
            <rFont val="Tahoma"/>
            <family val="2"/>
          </rPr>
          <t xml:space="preserve">A/NE
</t>
        </r>
        <r>
          <rPr>
            <sz val="9"/>
            <rFont val="Tahoma"/>
            <family val="2"/>
          </rPr>
          <t>El ácido glutámico es el elemento principal para el proceso de la síntesis de proteínas, sirve de canal para transportar la energía en el organismo y cumple con otras funciones básicas en el torrente sanguíneo.</t>
        </r>
        <r>
          <rPr>
            <b/>
            <sz val="9"/>
            <rFont val="Tahoma"/>
            <family val="2"/>
          </rPr>
          <t xml:space="preserve">
</t>
        </r>
        <r>
          <rPr>
            <sz val="9"/>
            <rFont val="Tahoma"/>
            <family val="2"/>
          </rPr>
          <t xml:space="preserve">
</t>
        </r>
      </text>
    </comment>
    <comment ref="A60" authorId="0">
      <text>
        <r>
          <rPr>
            <b/>
            <sz val="9"/>
            <rFont val="Tahoma"/>
            <family val="2"/>
          </rPr>
          <t>A/NE</t>
        </r>
        <r>
          <rPr>
            <sz val="9"/>
            <rFont val="Tahoma"/>
            <family val="2"/>
          </rPr>
          <t xml:space="preserve">
</t>
        </r>
      </text>
    </comment>
    <comment ref="A61" authorId="0">
      <text>
        <r>
          <rPr>
            <b/>
            <sz val="9"/>
            <rFont val="Tahoma"/>
            <family val="2"/>
          </rPr>
          <t>A/E</t>
        </r>
        <r>
          <rPr>
            <sz val="9"/>
            <rFont val="Tahoma"/>
            <family val="2"/>
          </rPr>
          <t xml:space="preserve">
</t>
        </r>
      </text>
    </comment>
    <comment ref="A62" authorId="0">
      <text>
        <r>
          <rPr>
            <b/>
            <sz val="9"/>
            <rFont val="Tahoma"/>
            <family val="2"/>
          </rPr>
          <t>A/NE</t>
        </r>
        <r>
          <rPr>
            <sz val="9"/>
            <rFont val="Tahoma"/>
            <family val="2"/>
          </rPr>
          <t xml:space="preserve">
</t>
        </r>
      </text>
    </comment>
    <comment ref="A63" authorId="0">
      <text>
        <r>
          <rPr>
            <b/>
            <sz val="9"/>
            <rFont val="Tahoma"/>
            <family val="2"/>
          </rPr>
          <t>A/E</t>
        </r>
        <r>
          <rPr>
            <sz val="9"/>
            <rFont val="Tahoma"/>
            <family val="2"/>
          </rPr>
          <t xml:space="preserve">
</t>
        </r>
      </text>
    </comment>
    <comment ref="A64" authorId="0">
      <text>
        <r>
          <rPr>
            <b/>
            <sz val="9"/>
            <rFont val="Tahoma"/>
            <family val="2"/>
          </rPr>
          <t>A/E</t>
        </r>
        <r>
          <rPr>
            <sz val="9"/>
            <rFont val="Tahoma"/>
            <family val="2"/>
          </rPr>
          <t xml:space="preserve">
</t>
        </r>
      </text>
    </comment>
    <comment ref="A65" authorId="0">
      <text>
        <r>
          <rPr>
            <b/>
            <sz val="9"/>
            <rFont val="Tahoma"/>
            <family val="2"/>
          </rPr>
          <t>A/E</t>
        </r>
        <r>
          <rPr>
            <sz val="9"/>
            <rFont val="Tahoma"/>
            <family val="2"/>
          </rPr>
          <t xml:space="preserve">
</t>
        </r>
      </text>
    </comment>
    <comment ref="A66" authorId="0">
      <text>
        <r>
          <rPr>
            <b/>
            <sz val="9"/>
            <rFont val="Tahoma"/>
            <family val="2"/>
          </rPr>
          <t>A/E</t>
        </r>
        <r>
          <rPr>
            <sz val="9"/>
            <rFont val="Tahoma"/>
            <family val="2"/>
          </rPr>
          <t xml:space="preserve">
</t>
        </r>
      </text>
    </comment>
    <comment ref="A67" authorId="0">
      <text>
        <r>
          <rPr>
            <b/>
            <sz val="9"/>
            <rFont val="Tahoma"/>
            <family val="2"/>
          </rPr>
          <t>A/E</t>
        </r>
        <r>
          <rPr>
            <sz val="9"/>
            <rFont val="Tahoma"/>
            <family val="2"/>
          </rPr>
          <t xml:space="preserve">
</t>
        </r>
      </text>
    </comment>
    <comment ref="A68" authorId="0">
      <text>
        <r>
          <rPr>
            <b/>
            <sz val="9"/>
            <rFont val="Tahoma"/>
            <family val="2"/>
          </rPr>
          <t>A/NE</t>
        </r>
        <r>
          <rPr>
            <sz val="9"/>
            <rFont val="Tahoma"/>
            <family val="2"/>
          </rPr>
          <t xml:space="preserve">
</t>
        </r>
      </text>
    </comment>
    <comment ref="A69" authorId="0">
      <text>
        <r>
          <rPr>
            <b/>
            <sz val="9"/>
            <rFont val="Tahoma"/>
            <family val="2"/>
          </rPr>
          <t>A/NE</t>
        </r>
        <r>
          <rPr>
            <sz val="9"/>
            <rFont val="Tahoma"/>
            <family val="2"/>
          </rPr>
          <t xml:space="preserve">
</t>
        </r>
      </text>
    </comment>
    <comment ref="A70" authorId="0">
      <text>
        <r>
          <rPr>
            <b/>
            <sz val="9"/>
            <rFont val="Tahoma"/>
            <family val="2"/>
          </rPr>
          <t>A/NE</t>
        </r>
        <r>
          <rPr>
            <sz val="9"/>
            <rFont val="Tahoma"/>
            <family val="2"/>
          </rPr>
          <t xml:space="preserve">
</t>
        </r>
      </text>
    </comment>
    <comment ref="A71" authorId="0">
      <text>
        <r>
          <rPr>
            <b/>
            <sz val="9"/>
            <rFont val="Tahoma"/>
            <family val="2"/>
          </rPr>
          <t>A/E</t>
        </r>
        <r>
          <rPr>
            <sz val="9"/>
            <rFont val="Tahoma"/>
            <family val="2"/>
          </rPr>
          <t xml:space="preserve">
</t>
        </r>
      </text>
    </comment>
    <comment ref="A72" authorId="0">
      <text>
        <r>
          <rPr>
            <b/>
            <sz val="9"/>
            <rFont val="Tahoma"/>
            <family val="2"/>
          </rPr>
          <t>A/E</t>
        </r>
        <r>
          <rPr>
            <sz val="9"/>
            <rFont val="Tahoma"/>
            <family val="2"/>
          </rPr>
          <t xml:space="preserve">
</t>
        </r>
      </text>
    </comment>
    <comment ref="A73" authorId="0">
      <text>
        <r>
          <rPr>
            <b/>
            <sz val="9"/>
            <rFont val="Tahoma"/>
            <family val="2"/>
          </rPr>
          <t>A/E</t>
        </r>
        <r>
          <rPr>
            <sz val="9"/>
            <rFont val="Tahoma"/>
            <family val="2"/>
          </rPr>
          <t xml:space="preserve">
</t>
        </r>
      </text>
    </comment>
    <comment ref="A76" authorId="0">
      <text>
        <r>
          <rPr>
            <sz val="9"/>
            <rFont val="Tahoma"/>
            <family val="2"/>
          </rPr>
          <t xml:space="preserve">desconocemos que muchas propiedades curativas del limón están en su cáscara, ya que esta contiene de 5 a 10 veces más vitaminas que su jugo.
en la cáscara del limón se encuentran sustancias medicinales muy importantes como su aceite esencial, citronela, felandreno, vitamina C, ácido cítrico, ácido málico, ácido fórmico, hesperidina o pectinas, entre otras.
</t>
        </r>
        <r>
          <rPr>
            <b/>
            <sz val="9"/>
            <rFont val="Tahoma"/>
            <family val="2"/>
          </rPr>
          <t>Entre sus propiedades</t>
        </r>
        <r>
          <rPr>
            <sz val="9"/>
            <rFont val="Tahoma"/>
            <family val="2"/>
          </rPr>
          <t xml:space="preserve"> se ha encontrado que la cáscara de limón es un potente </t>
        </r>
        <r>
          <rPr>
            <b/>
            <sz val="9"/>
            <rFont val="Tahoma"/>
            <family val="2"/>
          </rPr>
          <t>eliminador de toxinas</t>
        </r>
        <r>
          <rPr>
            <sz val="9"/>
            <rFont val="Tahoma"/>
            <family val="2"/>
          </rPr>
          <t xml:space="preserve"> del cuerpo y, por lo tanto, también tiene un</t>
        </r>
        <r>
          <rPr>
            <b/>
            <sz val="9"/>
            <rFont val="Tahoma"/>
            <family val="2"/>
          </rPr>
          <t xml:space="preserve"> efecto rejuvenecedo</t>
        </r>
        <r>
          <rPr>
            <sz val="9"/>
            <rFont val="Tahoma"/>
            <family val="2"/>
          </rPr>
          <t xml:space="preserve">r.
</t>
        </r>
        <r>
          <rPr>
            <b/>
            <sz val="9"/>
            <rFont val="Tahoma"/>
            <family val="2"/>
          </rPr>
          <t>Combate la hinchazón abdominal</t>
        </r>
        <r>
          <rPr>
            <sz val="9"/>
            <rFont val="Tahoma"/>
            <family val="2"/>
          </rPr>
          <t xml:space="preserve">
</t>
        </r>
        <r>
          <rPr>
            <b/>
            <sz val="9"/>
            <rFont val="Tahoma"/>
            <family val="2"/>
          </rPr>
          <t>Ayuda a depurar el hígado</t>
        </r>
        <r>
          <rPr>
            <sz val="9"/>
            <rFont val="Tahoma"/>
            <family val="2"/>
          </rPr>
          <t xml:space="preserve"> gracias a sus efectos desintoxicantes, que estimulan la eliminación de sustancias tóxicas y desechos.
</t>
        </r>
        <r>
          <rPr>
            <b/>
            <sz val="9"/>
            <rFont val="Tahoma"/>
            <family val="2"/>
          </rPr>
          <t>Favorece la digestión</t>
        </r>
        <r>
          <rPr>
            <sz val="9"/>
            <rFont val="Tahoma"/>
            <family val="2"/>
          </rPr>
          <t xml:space="preserve"> y previene problemas de estreñimiento.
Por sus altos contenidos de vitamina C y otras vitaminas, es un potente</t>
        </r>
        <r>
          <rPr>
            <b/>
            <sz val="9"/>
            <rFont val="Tahoma"/>
            <family val="2"/>
          </rPr>
          <t xml:space="preserve"> fortalecedor del sistema inmunológico que ayuda a prevenir infecciones, gripes, resfriados y problemas respiratorios.</t>
        </r>
        <r>
          <rPr>
            <sz val="9"/>
            <rFont val="Tahoma"/>
            <family val="2"/>
          </rPr>
          <t xml:space="preserve">
</t>
        </r>
        <r>
          <rPr>
            <b/>
            <sz val="9"/>
            <rFont val="Tahoma"/>
            <family val="2"/>
          </rPr>
          <t>Ayuda a disminuir los niveles de presión arterial alta.</t>
        </r>
        <r>
          <rPr>
            <sz val="9"/>
            <rFont val="Tahoma"/>
            <family val="2"/>
          </rPr>
          <t xml:space="preserve">
</t>
        </r>
      </text>
    </comment>
  </commentList>
</comments>
</file>

<file path=xl/sharedStrings.xml><?xml version="1.0" encoding="utf-8"?>
<sst xmlns="http://schemas.openxmlformats.org/spreadsheetml/2006/main" count="311" uniqueCount="155">
  <si>
    <t>kcal</t>
  </si>
  <si>
    <t>Fosforo (mg)</t>
  </si>
  <si>
    <t>Magnesio (mg)</t>
  </si>
  <si>
    <t>Hierro  (mg)</t>
  </si>
  <si>
    <t>Yodo (mg)</t>
  </si>
  <si>
    <t>Vit B1 Tiamina (mg)</t>
  </si>
  <si>
    <t>Vit.B2 Riboflavina (mg)</t>
  </si>
  <si>
    <t>Vit.B3 Niacina (mg)</t>
  </si>
  <si>
    <t>Vit.B6 Piridoxina (mg)</t>
  </si>
  <si>
    <t>Vit.B9 Acido fólico (ug)</t>
  </si>
  <si>
    <t>Vit.C  ácido ascorbico(mg)</t>
  </si>
  <si>
    <t>Alanina</t>
  </si>
  <si>
    <t>Arginina</t>
  </si>
  <si>
    <t>Ac. Aspartico</t>
  </si>
  <si>
    <t>Ac. Glutaminico</t>
  </si>
  <si>
    <t>Cistina</t>
  </si>
  <si>
    <t>Glicina</t>
  </si>
  <si>
    <t>Histidina</t>
  </si>
  <si>
    <t>Isoleucina</t>
  </si>
  <si>
    <t>Leucina</t>
  </si>
  <si>
    <t>Lisina</t>
  </si>
  <si>
    <t>Metionina</t>
  </si>
  <si>
    <t>Prolina</t>
  </si>
  <si>
    <t>Serina</t>
  </si>
  <si>
    <t>Tirosina</t>
  </si>
  <si>
    <t>Treonina</t>
  </si>
  <si>
    <t>Triptofano</t>
  </si>
  <si>
    <t>Valina</t>
  </si>
  <si>
    <t xml:space="preserve"> AVENA</t>
  </si>
  <si>
    <t xml:space="preserve"> MIEL</t>
  </si>
  <si>
    <t>MINERALES (mg)</t>
  </si>
  <si>
    <t>AMINOACIDOS (mg)</t>
  </si>
  <si>
    <t>VITAMINAS (mg)</t>
  </si>
  <si>
    <t>Calcio (mg)</t>
  </si>
  <si>
    <t>Potasio (mg)</t>
  </si>
  <si>
    <t>Sodio (mg)</t>
  </si>
  <si>
    <t>Selenio (ug)</t>
  </si>
  <si>
    <t>Retinol (deriv Vit. A)</t>
  </si>
  <si>
    <t>Fenilalanina</t>
  </si>
  <si>
    <t xml:space="preserve"> HIGOS</t>
  </si>
  <si>
    <t>Vit B12 (cianocobalamina</t>
  </si>
  <si>
    <t>Zinc  (mg)</t>
  </si>
  <si>
    <t>OREJONES</t>
  </si>
  <si>
    <t>DATILES</t>
  </si>
  <si>
    <t>ARAND.</t>
  </si>
  <si>
    <t>NUECES</t>
  </si>
  <si>
    <t>AVELLANAS</t>
  </si>
  <si>
    <t>ALMENDRA</t>
  </si>
  <si>
    <t>ANACARDO</t>
  </si>
  <si>
    <t>PISTACHO</t>
  </si>
  <si>
    <t>COCO RALL.</t>
  </si>
  <si>
    <t>fibra</t>
  </si>
  <si>
    <t>proteinas (g)</t>
  </si>
  <si>
    <t>hidratos (g)</t>
  </si>
  <si>
    <t>grasas (g)</t>
  </si>
  <si>
    <t>P. CALABA</t>
  </si>
  <si>
    <t>P. GIRASOL</t>
  </si>
  <si>
    <t>Palmítico (g)</t>
  </si>
  <si>
    <t>ACIDOS GRASOS (g)</t>
  </si>
  <si>
    <t>Oleico</t>
  </si>
  <si>
    <t>Linoleico</t>
  </si>
  <si>
    <t>AGP+AGM/AGS</t>
  </si>
  <si>
    <t>Miristico</t>
  </si>
  <si>
    <t>Esteárico</t>
  </si>
  <si>
    <t>AGS</t>
  </si>
  <si>
    <t>AGM</t>
  </si>
  <si>
    <t>AGP</t>
  </si>
  <si>
    <t>Carotenoides</t>
  </si>
  <si>
    <t>Palmitoleico</t>
  </si>
  <si>
    <t>Vit. E</t>
  </si>
  <si>
    <t>Valores nutricionales x 100 g</t>
  </si>
  <si>
    <t>VALOR NUTRICIONAL DE LOS INGREDIENTES DE LAS BARRITAS ENERGETICAS 06/05/2019</t>
  </si>
  <si>
    <t>total</t>
  </si>
  <si>
    <t>porciones</t>
  </si>
  <si>
    <t>composicion</t>
  </si>
  <si>
    <t>x barrita</t>
  </si>
  <si>
    <t>SEM. LINO</t>
  </si>
  <si>
    <t>Vit. A (retinol)</t>
  </si>
  <si>
    <t>Vit.B5 (mg) (Acido pantoténico)</t>
  </si>
  <si>
    <t>Colina</t>
  </si>
  <si>
    <t>Vit.K1</t>
  </si>
  <si>
    <t>CANELA</t>
  </si>
  <si>
    <t>Coste en € ingredientes X 100g</t>
  </si>
  <si>
    <t>Coste tot.</t>
  </si>
  <si>
    <t>coste barrita</t>
  </si>
  <si>
    <t>coste ingred. X barrita</t>
  </si>
  <si>
    <t>cantidad en g de los ingred.</t>
  </si>
  <si>
    <t>CACAHUETE</t>
  </si>
  <si>
    <t>Omega 6</t>
  </si>
  <si>
    <t>SESAMO</t>
  </si>
  <si>
    <t>Cobre</t>
  </si>
  <si>
    <t>NOTAS</t>
  </si>
  <si>
    <t xml:space="preserve">Total </t>
  </si>
  <si>
    <t>Ingradientes</t>
  </si>
  <si>
    <t>X barrita</t>
  </si>
  <si>
    <t>AMARANTO</t>
  </si>
  <si>
    <t>Manganeso</t>
  </si>
  <si>
    <t>Resultado</t>
  </si>
  <si>
    <t>22.8</t>
  </si>
  <si>
    <t>Gasto energético basal</t>
  </si>
  <si>
    <t>Requerimiento calórico</t>
  </si>
  <si>
    <t>Nutriente</t>
  </si>
  <si>
    <t>CDR</t>
  </si>
  <si>
    <t>Proteinas (g)</t>
  </si>
  <si>
    <t>Fósforo (mg)</t>
  </si>
  <si>
    <t>Hierro (mg)</t>
  </si>
  <si>
    <t>Zinc (mg)</t>
  </si>
  <si>
    <t>Flúor (mg)</t>
  </si>
  <si>
    <t>Selenio (mg)</t>
  </si>
  <si>
    <t>Vit. B1 Tiamina (µg)</t>
  </si>
  <si>
    <t>Vit. B2 Riboflavina (µg)</t>
  </si>
  <si>
    <t>Vit. B6 Piridoxina(µg)</t>
  </si>
  <si>
    <t>Vit. B12 Cianocobalamina (µg)</t>
  </si>
  <si>
    <t>Eq. Niacina (µg)</t>
  </si>
  <si>
    <t>Ac. Fólico (µg)</t>
  </si>
  <si>
    <t>Vit. C Ac. Ascórbico (µg)</t>
  </si>
  <si>
    <t>Ac. Pantoténico (µg)</t>
  </si>
  <si>
    <t>Biotina (µg)</t>
  </si>
  <si>
    <t>Vit. A (µg Eq. de retinol)</t>
  </si>
  <si>
    <t>Vit. D (µg)</t>
  </si>
  <si>
    <t>Vit. E (mg. Eq. de alfa-tocoferol)</t>
  </si>
  <si>
    <t>Vit. K (µg)</t>
  </si>
  <si>
    <t>Consumo Diario Recomendado (CDR) para cada nutriente.</t>
  </si>
  <si>
    <t xml:space="preserve">Indice de masa corporal </t>
  </si>
  <si>
    <t>VALOR NUTRICIONAL DE LOS INGREDIENTES DE LAS BARRITAS ENERGETICAS 06/05/2019 Datos recogidos de:</t>
  </si>
  <si>
    <t>http://www.dietas.net/tablas-y-calculadoras/tabla-de-composicion-nutricional-de-los-alimentos</t>
  </si>
  <si>
    <t>(MECADONA)</t>
  </si>
  <si>
    <t>tiempo</t>
  </si>
  <si>
    <t>calorias</t>
  </si>
  <si>
    <t>x hora</t>
  </si>
  <si>
    <t>(según datos del Strava)</t>
  </si>
  <si>
    <t>Consumo medio de calorias X hora en BTT:</t>
  </si>
  <si>
    <t xml:space="preserve">muestra1 </t>
  </si>
  <si>
    <t>muestra2</t>
  </si>
  <si>
    <t>muestra3</t>
  </si>
  <si>
    <t>muestra4</t>
  </si>
  <si>
    <t>muestra5</t>
  </si>
  <si>
    <t>muestra6</t>
  </si>
  <si>
    <t>muestra7</t>
  </si>
  <si>
    <t>Productos</t>
  </si>
  <si>
    <t>TOTAL g.</t>
  </si>
  <si>
    <t>tot. G x barrit</t>
  </si>
  <si>
    <t>en funcion de mi edad,peso y actividad deportiva</t>
  </si>
  <si>
    <t>PASAS</t>
  </si>
  <si>
    <t>Indice glucemico medio de los ingredientes</t>
  </si>
  <si>
    <t>Carga glucemica por cantidad de hidratos</t>
  </si>
  <si>
    <t>coste total  según proporcion de ingredientes</t>
  </si>
  <si>
    <t>coste  x barrita</t>
  </si>
  <si>
    <t>Coste en € ingredientes en Mercadona (X100g)</t>
  </si>
  <si>
    <t>Cantidades totales po barrita en g.</t>
  </si>
  <si>
    <t>barritas</t>
  </si>
  <si>
    <t>nº</t>
  </si>
  <si>
    <t>OTROS COMPLEMENTOS</t>
  </si>
  <si>
    <t>Ralladura de limon</t>
  </si>
  <si>
    <t>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</si>
</sst>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sz val="9"/>
      <name val="Tahoma"/>
      <family val="2"/>
    </font>
    <font>
      <sz val="11"/>
      <color rgb="FF006100"/>
      <name val="Calibri"/>
      <family val="2"/>
      <scheme val="minor"/>
    </font>
    <font>
      <sz val="11"/>
      <color rgb="FF9C0006"/>
      <name val="Calibri"/>
      <family val="2"/>
      <scheme val="minor"/>
    </font>
    <font>
      <sz val="11"/>
      <color rgb="FF9C5700"/>
      <name val="Calibri"/>
      <family val="2"/>
      <scheme val="minor"/>
    </font>
    <font>
      <b/>
      <sz val="9"/>
      <name val="Tahoma"/>
      <family val="2"/>
    </font>
    <font>
      <sz val="11"/>
      <color rgb="FFFF0000"/>
      <name val="Calibri"/>
      <family val="2"/>
      <scheme val="minor"/>
    </font>
    <font>
      <sz val="16"/>
      <color rgb="FF5C7034"/>
      <name val="Arial"/>
      <family val="2"/>
    </font>
    <font>
      <sz val="9"/>
      <color rgb="FF5C7034"/>
      <name val="Arial"/>
      <family val="2"/>
    </font>
    <font>
      <sz val="10"/>
      <color rgb="FF323232"/>
      <name val="Asapregular"/>
      <family val="2"/>
    </font>
    <font>
      <b/>
      <sz val="11"/>
      <color rgb="FF4A592B"/>
      <name val="Asapregular"/>
      <family val="2"/>
    </font>
    <font>
      <sz val="10"/>
      <color rgb="FF333333"/>
      <name val="Asapregular"/>
      <family val="2"/>
    </font>
    <font>
      <u val="single"/>
      <sz val="11"/>
      <color theme="10"/>
      <name val="Calibri"/>
      <family val="2"/>
      <scheme val="minor"/>
    </font>
    <font>
      <b/>
      <sz val="11"/>
      <color theme="0"/>
      <name val="Calibri"/>
      <family val="2"/>
      <scheme val="minor"/>
    </font>
    <font>
      <b/>
      <sz val="11"/>
      <color rgb="FFFF0000"/>
      <name val="Calibri"/>
      <family val="2"/>
      <scheme val="minor"/>
    </font>
    <font>
      <b/>
      <i/>
      <sz val="9"/>
      <name val="Tahoma"/>
      <family val="2"/>
    </font>
    <font>
      <b/>
      <sz val="10"/>
      <name val="Tahoma"/>
      <family val="2"/>
    </font>
    <font>
      <sz val="10"/>
      <name val="Tahoma"/>
      <family val="2"/>
    </font>
    <font>
      <b/>
      <sz val="11"/>
      <name val="Tahoma"/>
      <family val="2"/>
    </font>
    <font>
      <sz val="11"/>
      <name val="Tahoma"/>
      <family val="2"/>
    </font>
    <font>
      <b/>
      <sz val="8"/>
      <name val="Calibri"/>
      <family val="2"/>
    </font>
  </fonts>
  <fills count="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8F8F8"/>
        <bgColor indexed="64"/>
      </patternFill>
    </fill>
    <fill>
      <patternFill patternType="solid">
        <fgColor rgb="FFFFFFFF"/>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top style="medium"/>
      <bottom style="medium"/>
    </border>
    <border>
      <left style="thin">
        <color rgb="FF7F7F7F"/>
      </left>
      <right style="thin">
        <color rgb="FF7F7F7F"/>
      </right>
      <top style="thin">
        <color rgb="FF7F7F7F"/>
      </top>
      <bottom style="thin">
        <color rgb="FF7F7F7F"/>
      </bottom>
    </border>
    <border>
      <left/>
      <right/>
      <top/>
      <bottom style="thin">
        <color theme="7" tint="0.39998000860214233"/>
      </bottom>
    </border>
    <border>
      <left style="thin"/>
      <right style="thin"/>
      <top style="thin"/>
      <bottom style="thin"/>
    </border>
    <border>
      <left style="medium"/>
      <right/>
      <top style="medium"/>
      <bottom/>
    </border>
    <border>
      <left style="medium"/>
      <right style="medium"/>
      <top style="medium"/>
      <bottom/>
    </border>
    <border>
      <left style="thin"/>
      <right/>
      <top style="thin"/>
      <bottom style="thin"/>
    </border>
    <border>
      <left style="medium"/>
      <right style="medium"/>
      <top style="thin"/>
      <bottom style="thin"/>
    </border>
    <border>
      <left style="medium"/>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16" fillId="0" borderId="0" applyNumberFormat="0" applyFill="0" applyBorder="0" applyAlignment="0" applyProtection="0"/>
    <xf numFmtId="0" fontId="17" fillId="5" borderId="1" applyNumberFormat="0" applyAlignment="0" applyProtection="0"/>
  </cellStyleXfs>
  <cellXfs count="84">
    <xf numFmtId="0" fontId="0" fillId="0" borderId="0" xfId="0"/>
    <xf numFmtId="0" fontId="0" fillId="0" borderId="0" xfId="0" applyAlignment="1">
      <alignment horizontal="center"/>
    </xf>
    <xf numFmtId="0" fontId="2" fillId="0" borderId="0" xfId="0" applyFont="1"/>
    <xf numFmtId="0" fontId="2" fillId="0" borderId="2" xfId="0" applyFont="1" applyBorder="1" applyAlignment="1">
      <alignment horizontal="center"/>
    </xf>
    <xf numFmtId="0" fontId="0" fillId="0" borderId="0" xfId="0" applyFont="1"/>
    <xf numFmtId="0" fontId="2" fillId="0" borderId="0" xfId="0" applyFont="1" applyAlignment="1">
      <alignment horizontal="center"/>
    </xf>
    <xf numFmtId="4" fontId="0" fillId="0" borderId="0" xfId="0" applyNumberFormat="1"/>
    <xf numFmtId="4" fontId="0" fillId="0" borderId="0" xfId="0" applyNumberFormat="1" applyAlignment="1">
      <alignment horizontal="center"/>
    </xf>
    <xf numFmtId="4" fontId="3" fillId="0" borderId="0" xfId="0" applyNumberFormat="1" applyFont="1"/>
    <xf numFmtId="4" fontId="4" fillId="0" borderId="0" xfId="0" applyNumberFormat="1" applyFont="1"/>
    <xf numFmtId="0" fontId="2" fillId="0" borderId="0" xfId="0" applyFont="1" applyProtection="1">
      <protection/>
    </xf>
    <xf numFmtId="0" fontId="0" fillId="0" borderId="0" xfId="0" applyProtection="1">
      <protection/>
    </xf>
    <xf numFmtId="0" fontId="2" fillId="0" borderId="0" xfId="0" applyFont="1" applyAlignment="1" applyProtection="1">
      <alignment horizontal="right"/>
      <protection/>
    </xf>
    <xf numFmtId="0" fontId="0" fillId="0" borderId="0" xfId="0" applyAlignment="1" applyProtection="1">
      <alignment horizontal="center"/>
      <protection/>
    </xf>
    <xf numFmtId="0" fontId="2" fillId="0" borderId="3"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Alignment="1" applyProtection="1">
      <alignment horizontal="center"/>
      <protection/>
    </xf>
    <xf numFmtId="0" fontId="0" fillId="0" borderId="0" xfId="0" applyFont="1" applyProtection="1">
      <protection/>
    </xf>
    <xf numFmtId="4" fontId="2" fillId="0" borderId="0" xfId="0" applyNumberFormat="1" applyFont="1" applyAlignment="1">
      <alignment horizontal="center"/>
    </xf>
    <xf numFmtId="4" fontId="0" fillId="0" borderId="0" xfId="0" applyNumberFormat="1" applyFont="1" applyAlignment="1">
      <alignment horizontal="center"/>
    </xf>
    <xf numFmtId="4" fontId="0" fillId="0" borderId="0" xfId="0" applyNumberFormat="1" applyFont="1"/>
    <xf numFmtId="4" fontId="2" fillId="0" borderId="0" xfId="0" applyNumberFormat="1" applyFont="1"/>
    <xf numFmtId="2" fontId="2" fillId="0" borderId="0" xfId="0" applyNumberFormat="1" applyFont="1"/>
    <xf numFmtId="2" fontId="0" fillId="0" borderId="0" xfId="0" applyNumberFormat="1"/>
    <xf numFmtId="2" fontId="0" fillId="0" borderId="0" xfId="0" applyNumberFormat="1" applyAlignment="1">
      <alignment horizontal="center"/>
    </xf>
    <xf numFmtId="2" fontId="2" fillId="0" borderId="0" xfId="0" applyNumberFormat="1" applyFont="1" applyAlignment="1">
      <alignment horizontal="center"/>
    </xf>
    <xf numFmtId="4" fontId="7" fillId="3" borderId="0" xfId="21" applyNumberFormat="1"/>
    <xf numFmtId="4" fontId="6" fillId="2" borderId="0" xfId="20" applyNumberFormat="1"/>
    <xf numFmtId="4" fontId="8" fillId="4" borderId="4" xfId="22" applyNumberFormat="1" applyBorder="1"/>
    <xf numFmtId="4" fontId="8" fillId="4" borderId="0" xfId="22" applyNumberFormat="1"/>
    <xf numFmtId="164" fontId="3" fillId="0" borderId="0" xfId="0" applyNumberFormat="1" applyFont="1" applyProtection="1">
      <protection/>
    </xf>
    <xf numFmtId="164" fontId="3" fillId="0" borderId="0" xfId="0" applyNumberFormat="1" applyFont="1" applyFill="1" applyBorder="1" applyProtection="1">
      <protection/>
    </xf>
    <xf numFmtId="164" fontId="0" fillId="0" borderId="0" xfId="0" applyNumberFormat="1" applyProtection="1">
      <protection/>
    </xf>
    <xf numFmtId="164" fontId="4" fillId="0" borderId="0" xfId="0" applyNumberFormat="1" applyFont="1" applyProtection="1">
      <protection/>
    </xf>
    <xf numFmtId="0" fontId="7" fillId="3" borderId="3" xfId="21" applyBorder="1" applyAlignment="1">
      <alignment horizontal="center"/>
    </xf>
    <xf numFmtId="0" fontId="7" fillId="3" borderId="2" xfId="21" applyBorder="1" applyAlignment="1">
      <alignment horizontal="center"/>
    </xf>
    <xf numFmtId="4" fontId="7" fillId="3" borderId="2" xfId="21" applyNumberFormat="1" applyBorder="1" applyAlignment="1">
      <alignment horizontal="center"/>
    </xf>
    <xf numFmtId="0" fontId="0" fillId="0" borderId="5" xfId="0" applyBorder="1" applyProtection="1">
      <protection/>
    </xf>
    <xf numFmtId="0" fontId="3" fillId="0" borderId="0" xfId="0" applyFont="1" applyProtection="1">
      <protection/>
    </xf>
    <xf numFmtId="0" fontId="12" fillId="6" borderId="0" xfId="0" applyFont="1" applyFill="1" applyAlignment="1">
      <alignment vertical="center" wrapText="1"/>
    </xf>
    <xf numFmtId="0" fontId="13" fillId="6" borderId="0" xfId="0" applyFont="1" applyFill="1" applyAlignment="1">
      <alignment vertical="center" wrapText="1"/>
    </xf>
    <xf numFmtId="0" fontId="14" fillId="7" borderId="0" xfId="0" applyFont="1" applyFill="1" applyAlignment="1">
      <alignment vertical="center" wrapText="1"/>
    </xf>
    <xf numFmtId="0" fontId="15" fillId="7" borderId="0" xfId="0" applyFont="1" applyFill="1" applyAlignment="1">
      <alignment vertical="center" wrapText="1"/>
    </xf>
    <xf numFmtId="4" fontId="15" fillId="7" borderId="0" xfId="0" applyNumberFormat="1" applyFont="1" applyFill="1" applyAlignment="1">
      <alignment vertical="center" wrapText="1"/>
    </xf>
    <xf numFmtId="0" fontId="13" fillId="6" borderId="0" xfId="0" applyFont="1" applyFill="1" applyAlignment="1">
      <alignment horizontal="right" vertical="center" wrapText="1"/>
    </xf>
    <xf numFmtId="0" fontId="0" fillId="0" borderId="6" xfId="0" applyBorder="1"/>
    <xf numFmtId="0" fontId="16" fillId="0" borderId="0" xfId="23"/>
    <xf numFmtId="164" fontId="10" fillId="0" borderId="0" xfId="0" applyNumberFormat="1" applyFont="1" applyFill="1" applyBorder="1" applyProtection="1">
      <protection/>
    </xf>
    <xf numFmtId="1" fontId="0" fillId="0" borderId="0" xfId="0" applyNumberFormat="1"/>
    <xf numFmtId="1" fontId="0" fillId="0" borderId="0" xfId="0" applyNumberFormat="1" applyAlignment="1">
      <alignment horizontal="center"/>
    </xf>
    <xf numFmtId="1" fontId="2" fillId="0" borderId="2" xfId="0" applyNumberFormat="1" applyFont="1" applyBorder="1" applyAlignment="1">
      <alignment horizontal="center"/>
    </xf>
    <xf numFmtId="0" fontId="2" fillId="0" borderId="0" xfId="0" applyFont="1" applyAlignment="1">
      <alignment horizontal="right"/>
    </xf>
    <xf numFmtId="0" fontId="2" fillId="0" borderId="7" xfId="0" applyFont="1" applyBorder="1" applyAlignment="1" applyProtection="1">
      <alignment horizontal="center"/>
      <protection/>
    </xf>
    <xf numFmtId="0" fontId="2" fillId="0" borderId="8" xfId="0" applyFont="1" applyBorder="1" applyAlignment="1" applyProtection="1">
      <alignment horizontal="center"/>
      <protection/>
    </xf>
    <xf numFmtId="0" fontId="2" fillId="0" borderId="9"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0" fillId="0" borderId="0" xfId="0" applyFont="1" applyAlignment="1" applyProtection="1">
      <alignment horizontal="right"/>
      <protection/>
    </xf>
    <xf numFmtId="164" fontId="2" fillId="0" borderId="0" xfId="0" applyNumberFormat="1" applyFont="1"/>
    <xf numFmtId="4" fontId="2" fillId="0" borderId="0" xfId="0" applyNumberFormat="1" applyFont="1" applyBorder="1" applyAlignment="1" applyProtection="1">
      <alignment horizontal="center"/>
      <protection/>
    </xf>
    <xf numFmtId="1"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0" fillId="0" borderId="0" xfId="0" applyFont="1" applyProtection="1">
      <protection/>
    </xf>
    <xf numFmtId="4" fontId="3" fillId="0" borderId="0" xfId="0" applyNumberFormat="1" applyFont="1" applyProtection="1">
      <protection/>
    </xf>
    <xf numFmtId="164" fontId="7" fillId="3" borderId="0" xfId="21" applyNumberFormat="1" applyProtection="1">
      <protection/>
    </xf>
    <xf numFmtId="164" fontId="8" fillId="4" borderId="0" xfId="22" applyNumberFormat="1" applyProtection="1">
      <protection/>
    </xf>
    <xf numFmtId="0" fontId="10" fillId="2" borderId="4" xfId="20" applyFont="1" applyBorder="1"/>
    <xf numFmtId="2" fontId="10" fillId="2" borderId="4" xfId="20" applyNumberFormat="1" applyFont="1" applyBorder="1" applyAlignment="1">
      <alignment horizontal="center"/>
    </xf>
    <xf numFmtId="2" fontId="18" fillId="2" borderId="4" xfId="20" applyNumberFormat="1" applyFont="1" applyBorder="1" applyAlignment="1">
      <alignment horizontal="center"/>
    </xf>
    <xf numFmtId="0" fontId="10" fillId="2" borderId="4" xfId="20" applyFont="1" applyBorder="1" applyAlignment="1">
      <alignment horizontal="right"/>
    </xf>
    <xf numFmtId="4" fontId="10" fillId="2" borderId="4" xfId="20" applyNumberFormat="1" applyFont="1" applyBorder="1" applyAlignment="1" applyProtection="1">
      <alignment horizontal="center"/>
      <protection/>
    </xf>
    <xf numFmtId="0" fontId="17" fillId="5" borderId="1" xfId="24" applyAlignment="1" applyProtection="1">
      <alignment horizontal="left"/>
      <protection/>
    </xf>
    <xf numFmtId="0" fontId="17" fillId="5" borderId="1" xfId="24" applyAlignment="1" applyProtection="1">
      <alignment horizontal="center"/>
      <protection/>
    </xf>
    <xf numFmtId="0" fontId="17" fillId="5" borderId="1" xfId="24" applyAlignment="1">
      <alignment horizontal="right"/>
    </xf>
    <xf numFmtId="4" fontId="18" fillId="2" borderId="4" xfId="20" applyNumberFormat="1" applyFont="1" applyBorder="1" applyAlignment="1">
      <alignment horizontal="center"/>
    </xf>
    <xf numFmtId="0" fontId="0" fillId="0" borderId="0" xfId="0" applyFont="1" applyFill="1" applyBorder="1" applyAlignment="1" applyProtection="1">
      <alignment/>
      <protection/>
    </xf>
    <xf numFmtId="0" fontId="0" fillId="0" borderId="0" xfId="0" applyAlignment="1">
      <alignment/>
    </xf>
    <xf numFmtId="0" fontId="2" fillId="0" borderId="0" xfId="0" applyFont="1" applyAlignment="1">
      <alignment/>
    </xf>
    <xf numFmtId="0" fontId="4" fillId="0" borderId="0" xfId="0" applyFont="1" applyProtection="1">
      <protection/>
    </xf>
    <xf numFmtId="164" fontId="7" fillId="3" borderId="0" xfId="21" applyNumberFormat="1" applyBorder="1" applyProtection="1">
      <protection/>
    </xf>
    <xf numFmtId="164" fontId="8" fillId="4" borderId="0" xfId="22" applyNumberFormat="1" applyBorder="1" applyProtection="1">
      <protection/>
    </xf>
    <xf numFmtId="164" fontId="6" fillId="2" borderId="0" xfId="20" applyNumberFormat="1" applyProtection="1">
      <protection/>
    </xf>
    <xf numFmtId="0" fontId="7" fillId="3" borderId="0" xfId="21"/>
    <xf numFmtId="0" fontId="11" fillId="6" borderId="6" xfId="0" applyFont="1" applyFill="1" applyBorder="1" applyAlignment="1">
      <alignment vertical="center" wrapText="1"/>
    </xf>
  </cellXfs>
  <cellStyles count="11">
    <cellStyle name="Normal" xfId="0"/>
    <cellStyle name="Percent" xfId="15"/>
    <cellStyle name="Currency" xfId="16"/>
    <cellStyle name="Currency [0]" xfId="17"/>
    <cellStyle name="Comma" xfId="18"/>
    <cellStyle name="Comma [0]" xfId="19"/>
    <cellStyle name="Bueno" xfId="20"/>
    <cellStyle name="Incorrecto" xfId="21"/>
    <cellStyle name="Neutral" xfId="22"/>
    <cellStyle name="Hipervínculo" xfId="23"/>
    <cellStyle name="Celda de comprobación"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ietas.net/tablas-y-calculadoras/tabla-de-composicion-nutricional-de-los-alimento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ietas.net/tablas-y-calculadoras/tabla-de-composicion-nutricional-de-los-alimentos"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B4E03-8FD6-494E-9912-0B89A8D97959}">
  <dimension ref="A1:V76"/>
  <sheetViews>
    <sheetView zoomScale="90" zoomScaleNormal="90" workbookViewId="0" topLeftCell="A1">
      <pane xSplit="1" ySplit="4" topLeftCell="B14" activePane="bottomRight" state="frozen"/>
      <selection pane="topRight" activeCell="B1" sqref="B1"/>
      <selection pane="bottomLeft" activeCell="A4" sqref="A4"/>
      <selection pane="bottomRight" activeCell="A4" sqref="A4"/>
    </sheetView>
  </sheetViews>
  <sheetFormatPr defaultColWidth="11.421875" defaultRowHeight="15"/>
  <cols>
    <col min="1" max="1" width="28.28125" style="11" customWidth="1"/>
    <col min="2" max="2" width="9.140625" style="11" customWidth="1"/>
    <col min="3" max="4" width="8.7109375" style="11" customWidth="1"/>
    <col min="5" max="15" width="11.421875" style="11" customWidth="1"/>
    <col min="16" max="16" width="11.28125" style="11" customWidth="1"/>
    <col min="17" max="20" width="11.421875" style="11" customWidth="1"/>
    <col min="21" max="16384" width="11.421875" style="11" customWidth="1"/>
  </cols>
  <sheetData>
    <row r="1" spans="1:10" ht="15">
      <c r="A1" s="10" t="s">
        <v>124</v>
      </c>
      <c r="J1" s="46" t="s">
        <v>125</v>
      </c>
    </row>
    <row r="2" spans="1:18" ht="15">
      <c r="A2" s="12" t="s">
        <v>82</v>
      </c>
      <c r="B2" s="13">
        <v>0.6</v>
      </c>
      <c r="C2" s="13">
        <v>1.5</v>
      </c>
      <c r="D2" s="13">
        <v>0.95</v>
      </c>
      <c r="E2" s="13">
        <v>1</v>
      </c>
      <c r="F2" s="13"/>
      <c r="G2" s="13">
        <v>1</v>
      </c>
      <c r="H2" s="13">
        <v>0.67</v>
      </c>
      <c r="I2" s="13">
        <v>1.4</v>
      </c>
      <c r="J2" s="13">
        <v>1.5</v>
      </c>
      <c r="K2" s="13">
        <v>1.4</v>
      </c>
      <c r="L2" s="13">
        <v>1.25</v>
      </c>
      <c r="M2" s="13">
        <v>2.55</v>
      </c>
      <c r="N2" s="13">
        <v>1.1</v>
      </c>
      <c r="O2" s="13">
        <v>0.4</v>
      </c>
      <c r="P2" s="13">
        <v>0.9</v>
      </c>
      <c r="Q2" s="13">
        <v>0.67</v>
      </c>
      <c r="R2" s="13">
        <v>1.4</v>
      </c>
    </row>
    <row r="3" spans="1:18" ht="15.75" thickBot="1">
      <c r="A3" s="16" t="s">
        <v>126</v>
      </c>
      <c r="B3" s="13"/>
      <c r="C3" s="13"/>
      <c r="D3" s="13"/>
      <c r="E3" s="13"/>
      <c r="F3" s="13"/>
      <c r="G3" s="13"/>
      <c r="H3" s="13"/>
      <c r="I3" s="13"/>
      <c r="J3" s="13"/>
      <c r="K3" s="13"/>
      <c r="L3" s="13"/>
      <c r="M3" s="13"/>
      <c r="N3" s="13"/>
      <c r="O3" s="13"/>
      <c r="P3" s="13"/>
      <c r="Q3" s="13"/>
      <c r="R3" s="13"/>
    </row>
    <row r="4" spans="2:22" s="13" customFormat="1" ht="15.75" thickBot="1">
      <c r="B4" s="14" t="s">
        <v>28</v>
      </c>
      <c r="C4" s="15" t="s">
        <v>29</v>
      </c>
      <c r="D4" s="15" t="s">
        <v>39</v>
      </c>
      <c r="E4" s="15" t="s">
        <v>44</v>
      </c>
      <c r="F4" s="15" t="s">
        <v>143</v>
      </c>
      <c r="G4" s="15" t="s">
        <v>42</v>
      </c>
      <c r="H4" s="15" t="s">
        <v>43</v>
      </c>
      <c r="I4" s="15" t="s">
        <v>45</v>
      </c>
      <c r="J4" s="15" t="s">
        <v>46</v>
      </c>
      <c r="K4" s="15" t="s">
        <v>48</v>
      </c>
      <c r="L4" s="15" t="s">
        <v>47</v>
      </c>
      <c r="M4" s="15" t="s">
        <v>49</v>
      </c>
      <c r="N4" s="15" t="s">
        <v>55</v>
      </c>
      <c r="O4" s="15" t="s">
        <v>56</v>
      </c>
      <c r="P4" s="15" t="s">
        <v>50</v>
      </c>
      <c r="Q4" s="15" t="s">
        <v>76</v>
      </c>
      <c r="R4" s="15" t="s">
        <v>81</v>
      </c>
      <c r="S4" s="15" t="s">
        <v>87</v>
      </c>
      <c r="T4" s="15" t="s">
        <v>89</v>
      </c>
      <c r="U4" s="15" t="s">
        <v>95</v>
      </c>
      <c r="V4" s="15" t="s">
        <v>154</v>
      </c>
    </row>
    <row r="5" spans="1:3" ht="15">
      <c r="A5" s="16" t="s">
        <v>70</v>
      </c>
      <c r="B5" s="13"/>
      <c r="C5" s="13"/>
    </row>
    <row r="6" spans="1:22" ht="15">
      <c r="A6" s="11" t="s">
        <v>0</v>
      </c>
      <c r="B6" s="30">
        <v>353</v>
      </c>
      <c r="C6" s="30">
        <v>302</v>
      </c>
      <c r="D6" s="30">
        <v>272</v>
      </c>
      <c r="E6" s="30">
        <v>41.68</v>
      </c>
      <c r="F6" s="30">
        <v>309</v>
      </c>
      <c r="G6" s="30">
        <v>283</v>
      </c>
      <c r="H6" s="30">
        <v>289.45</v>
      </c>
      <c r="I6" s="64">
        <v>649</v>
      </c>
      <c r="J6" s="64">
        <v>661</v>
      </c>
      <c r="K6" s="65">
        <v>577</v>
      </c>
      <c r="L6" s="64">
        <v>610</v>
      </c>
      <c r="M6" s="64">
        <v>603</v>
      </c>
      <c r="N6" s="65">
        <v>574</v>
      </c>
      <c r="O6" s="64">
        <v>640</v>
      </c>
      <c r="P6" s="64">
        <v>690</v>
      </c>
      <c r="Q6" s="65">
        <v>534</v>
      </c>
      <c r="R6" s="30">
        <v>255</v>
      </c>
      <c r="S6" s="65">
        <v>563</v>
      </c>
      <c r="T6" s="65">
        <v>565</v>
      </c>
      <c r="U6" s="30">
        <v>371</v>
      </c>
      <c r="V6">
        <v>486</v>
      </c>
    </row>
    <row r="7" spans="1:22" ht="15">
      <c r="A7" s="11" t="s">
        <v>52</v>
      </c>
      <c r="B7" s="30">
        <v>11.72</v>
      </c>
      <c r="C7" s="30">
        <v>0.38</v>
      </c>
      <c r="D7" s="30">
        <v>3.61</v>
      </c>
      <c r="E7" s="30">
        <v>0.63</v>
      </c>
      <c r="F7" s="30">
        <v>2.46</v>
      </c>
      <c r="G7" s="30">
        <v>3.39</v>
      </c>
      <c r="H7" s="30">
        <v>1.88</v>
      </c>
      <c r="I7" s="30">
        <v>14.42</v>
      </c>
      <c r="J7" s="30">
        <v>12.01</v>
      </c>
      <c r="K7" s="65">
        <v>17.5</v>
      </c>
      <c r="L7" s="65">
        <v>18.71</v>
      </c>
      <c r="M7" s="65">
        <v>17.65</v>
      </c>
      <c r="N7" s="64">
        <v>30</v>
      </c>
      <c r="O7" s="65">
        <v>17.25</v>
      </c>
      <c r="P7" s="30">
        <v>7.9</v>
      </c>
      <c r="Q7" s="65">
        <v>18.29</v>
      </c>
      <c r="R7" s="30">
        <v>3.89</v>
      </c>
      <c r="S7" s="64">
        <v>25.23</v>
      </c>
      <c r="T7" s="65">
        <v>16.96</v>
      </c>
      <c r="U7" s="30">
        <v>13.56</v>
      </c>
      <c r="V7" s="11">
        <v>16.54</v>
      </c>
    </row>
    <row r="8" spans="1:22" ht="15">
      <c r="A8" s="11" t="s">
        <v>53</v>
      </c>
      <c r="B8" s="65">
        <v>55.7</v>
      </c>
      <c r="C8" s="64">
        <v>75.1</v>
      </c>
      <c r="D8" s="30">
        <v>55.1</v>
      </c>
      <c r="E8">
        <v>6.05</v>
      </c>
      <c r="F8" s="65">
        <v>69.3</v>
      </c>
      <c r="G8" s="65">
        <v>62.64</v>
      </c>
      <c r="H8" s="65">
        <v>65.1</v>
      </c>
      <c r="I8" s="30">
        <v>4.4</v>
      </c>
      <c r="J8" s="30">
        <v>17</v>
      </c>
      <c r="K8" s="30">
        <v>30.5</v>
      </c>
      <c r="L8" s="30">
        <v>5.36</v>
      </c>
      <c r="M8" s="30">
        <v>11.6</v>
      </c>
      <c r="N8" s="30">
        <v>14.71</v>
      </c>
      <c r="O8" s="30">
        <v>9.14</v>
      </c>
      <c r="P8" s="30">
        <v>8.9</v>
      </c>
      <c r="Q8" s="30">
        <v>28.88</v>
      </c>
      <c r="R8" s="30">
        <v>25.55</v>
      </c>
      <c r="S8" s="30">
        <v>7.91</v>
      </c>
      <c r="T8" s="30">
        <v>25.7</v>
      </c>
      <c r="U8" s="30">
        <v>65.3</v>
      </c>
      <c r="V8" s="30">
        <v>42</v>
      </c>
    </row>
    <row r="9" spans="1:22" ht="15">
      <c r="A9" s="11" t="s">
        <v>51</v>
      </c>
      <c r="B9" s="30">
        <v>9.67</v>
      </c>
      <c r="C9" s="30">
        <v>0</v>
      </c>
      <c r="D9" s="30">
        <v>12.9</v>
      </c>
      <c r="E9" s="30">
        <v>4.9</v>
      </c>
      <c r="F9" s="30">
        <v>6.5</v>
      </c>
      <c r="G9" s="30">
        <v>7.3</v>
      </c>
      <c r="H9" s="30">
        <v>8.7</v>
      </c>
      <c r="I9" s="30">
        <v>5.8</v>
      </c>
      <c r="J9" s="30">
        <v>8.22</v>
      </c>
      <c r="K9" s="30">
        <v>2.9</v>
      </c>
      <c r="L9" s="30">
        <v>13.52</v>
      </c>
      <c r="M9" s="30">
        <v>10.6</v>
      </c>
      <c r="N9" s="30">
        <v>6</v>
      </c>
      <c r="O9" s="30">
        <v>11.5</v>
      </c>
      <c r="P9" s="30">
        <v>13.7</v>
      </c>
      <c r="Q9" s="47">
        <v>27.3</v>
      </c>
      <c r="R9" s="31">
        <v>54</v>
      </c>
      <c r="S9" s="31">
        <v>8.1</v>
      </c>
      <c r="T9" s="31">
        <v>27</v>
      </c>
      <c r="U9" s="31">
        <v>6.7</v>
      </c>
      <c r="V9" s="31">
        <v>34</v>
      </c>
    </row>
    <row r="10" spans="1:22" ht="15">
      <c r="A10" s="11" t="s">
        <v>54</v>
      </c>
      <c r="B10" s="30">
        <v>7.09</v>
      </c>
      <c r="C10" s="30">
        <v>0</v>
      </c>
      <c r="D10" s="30">
        <v>1.3</v>
      </c>
      <c r="E10" s="30">
        <v>0.6</v>
      </c>
      <c r="F10" s="30">
        <v>0.5</v>
      </c>
      <c r="G10" s="30">
        <v>0.51</v>
      </c>
      <c r="H10" s="30">
        <v>0.45</v>
      </c>
      <c r="I10" s="64">
        <v>62.5</v>
      </c>
      <c r="J10" s="64">
        <v>61.6</v>
      </c>
      <c r="K10" s="30">
        <v>42.4</v>
      </c>
      <c r="L10" s="65">
        <v>54.1</v>
      </c>
      <c r="M10" s="65">
        <v>51.6</v>
      </c>
      <c r="N10" s="30">
        <v>49</v>
      </c>
      <c r="O10" s="65">
        <v>56.8</v>
      </c>
      <c r="P10" s="64">
        <v>62</v>
      </c>
      <c r="Q10" s="31">
        <v>42.16</v>
      </c>
      <c r="R10" s="31">
        <v>3.19</v>
      </c>
      <c r="S10" s="31">
        <v>46</v>
      </c>
      <c r="T10" s="31">
        <v>48</v>
      </c>
      <c r="U10" s="31">
        <v>7.2</v>
      </c>
      <c r="V10" s="31">
        <v>30.74</v>
      </c>
    </row>
    <row r="11" spans="1:22" ht="15">
      <c r="A11" s="11" t="s">
        <v>64</v>
      </c>
      <c r="B11" s="30">
        <v>1.45</v>
      </c>
      <c r="C11" s="30">
        <v>0</v>
      </c>
      <c r="D11" s="30">
        <v>0.26</v>
      </c>
      <c r="E11" s="30">
        <v>1</v>
      </c>
      <c r="F11" s="30">
        <v>0.16</v>
      </c>
      <c r="G11" s="30">
        <v>0.2</v>
      </c>
      <c r="H11" s="30">
        <v>0.15</v>
      </c>
      <c r="I11" s="30">
        <v>6.83</v>
      </c>
      <c r="J11" s="30">
        <v>4.07</v>
      </c>
      <c r="K11" s="30">
        <v>8.83</v>
      </c>
      <c r="L11" s="30">
        <v>4.14</v>
      </c>
      <c r="M11" s="30">
        <v>6.14</v>
      </c>
      <c r="N11" s="30">
        <v>8.67</v>
      </c>
      <c r="O11" s="30">
        <v>6</v>
      </c>
      <c r="P11" s="64">
        <v>53</v>
      </c>
      <c r="Q11" s="31">
        <v>3.66</v>
      </c>
      <c r="R11" s="31">
        <v>0.65</v>
      </c>
      <c r="S11" s="31">
        <v>8.66</v>
      </c>
      <c r="T11" s="31">
        <v>6.72</v>
      </c>
      <c r="U11" s="31">
        <v>1.68</v>
      </c>
      <c r="V11" s="31">
        <v>3.3</v>
      </c>
    </row>
    <row r="12" spans="1:22" ht="15">
      <c r="A12" s="11" t="s">
        <v>65</v>
      </c>
      <c r="B12" s="30">
        <v>2.55</v>
      </c>
      <c r="C12" s="30">
        <v>0</v>
      </c>
      <c r="D12" s="30">
        <v>0.29</v>
      </c>
      <c r="E12" s="30">
        <v>1</v>
      </c>
      <c r="F12" s="30">
        <v>0.14</v>
      </c>
      <c r="G12" s="30">
        <v>0.7</v>
      </c>
      <c r="H12" s="30">
        <v>0.15</v>
      </c>
      <c r="I12" s="30">
        <v>10.94</v>
      </c>
      <c r="J12" s="64">
        <v>45.93</v>
      </c>
      <c r="K12" s="30">
        <v>24.58</v>
      </c>
      <c r="L12" s="30">
        <v>33.09</v>
      </c>
      <c r="M12" s="30">
        <v>34.53</v>
      </c>
      <c r="N12" s="30">
        <v>16.2</v>
      </c>
      <c r="O12" s="30">
        <v>10</v>
      </c>
      <c r="P12" s="30">
        <v>3.5</v>
      </c>
      <c r="Q12" s="31">
        <v>7.52</v>
      </c>
      <c r="R12" s="31">
        <v>0.48</v>
      </c>
      <c r="S12" s="31">
        <v>22.03</v>
      </c>
      <c r="T12" s="31">
        <v>18.12</v>
      </c>
      <c r="U12" s="31">
        <v>1.68</v>
      </c>
      <c r="V12" s="31">
        <v>1.3</v>
      </c>
    </row>
    <row r="13" spans="1:22" ht="15">
      <c r="A13" s="11" t="s">
        <v>66</v>
      </c>
      <c r="B13" s="30">
        <v>2.86</v>
      </c>
      <c r="C13" s="30">
        <v>0</v>
      </c>
      <c r="D13" s="30">
        <v>0.62</v>
      </c>
      <c r="E13" s="30">
        <v>1</v>
      </c>
      <c r="F13" s="30">
        <v>0.14</v>
      </c>
      <c r="G13" s="30">
        <v>0.7</v>
      </c>
      <c r="H13" s="30">
        <v>0.03</v>
      </c>
      <c r="I13" s="64">
        <v>41.69</v>
      </c>
      <c r="J13" s="30">
        <v>8.61</v>
      </c>
      <c r="K13" s="30">
        <v>7.35</v>
      </c>
      <c r="L13" s="30">
        <v>12.86</v>
      </c>
      <c r="M13" s="30">
        <v>1.24</v>
      </c>
      <c r="N13" s="30">
        <v>20.9</v>
      </c>
      <c r="O13" s="30">
        <v>37.5</v>
      </c>
      <c r="P13" s="30">
        <v>1.5</v>
      </c>
      <c r="Q13" s="31">
        <v>28.73</v>
      </c>
      <c r="R13" s="31">
        <v>0.53</v>
      </c>
      <c r="S13" s="31">
        <v>13.15</v>
      </c>
      <c r="T13" s="31">
        <v>21.03</v>
      </c>
      <c r="U13" s="31">
        <v>2.7</v>
      </c>
      <c r="V13" s="31">
        <v>23.67</v>
      </c>
    </row>
    <row r="14" spans="1:19" ht="15">
      <c r="A14" s="11" t="s">
        <v>61</v>
      </c>
      <c r="B14" s="30">
        <v>3.73</v>
      </c>
      <c r="C14" s="30">
        <v>0</v>
      </c>
      <c r="D14" s="30">
        <v>3.49</v>
      </c>
      <c r="E14" s="30">
        <v>2</v>
      </c>
      <c r="F14" s="30">
        <v>1.75</v>
      </c>
      <c r="G14" s="30">
        <v>8.71</v>
      </c>
      <c r="H14" s="30">
        <v>1.2</v>
      </c>
      <c r="I14" s="30">
        <v>7.7</v>
      </c>
      <c r="J14" s="82">
        <v>13.39</v>
      </c>
      <c r="K14" s="30">
        <v>3.61</v>
      </c>
      <c r="L14" s="82">
        <v>11.09</v>
      </c>
      <c r="M14" s="30">
        <v>6.86</v>
      </c>
      <c r="N14" s="30"/>
      <c r="O14" s="65">
        <v>8.05</v>
      </c>
      <c r="P14" s="30">
        <v>0.09</v>
      </c>
      <c r="Q14" s="32"/>
      <c r="R14" s="31">
        <v>1.55</v>
      </c>
      <c r="S14" s="31">
        <v>4.06</v>
      </c>
    </row>
    <row r="15" spans="2:18" ht="15">
      <c r="B15" s="30"/>
      <c r="C15" s="30"/>
      <c r="D15" s="30"/>
      <c r="E15" s="30"/>
      <c r="F15" s="30"/>
      <c r="G15" s="30"/>
      <c r="H15" s="30"/>
      <c r="I15" s="30"/>
      <c r="J15" s="30"/>
      <c r="K15" s="30"/>
      <c r="L15" s="30"/>
      <c r="M15" s="30"/>
      <c r="N15" s="30"/>
      <c r="O15" s="30"/>
      <c r="P15" s="30"/>
      <c r="Q15" s="32"/>
      <c r="R15" s="32"/>
    </row>
    <row r="16" spans="1:18" ht="15">
      <c r="A16" s="10" t="s">
        <v>30</v>
      </c>
      <c r="B16" s="30"/>
      <c r="C16" s="30"/>
      <c r="D16" s="30"/>
      <c r="E16" s="30"/>
      <c r="F16" s="30"/>
      <c r="G16" s="30"/>
      <c r="H16" s="30"/>
      <c r="I16" s="30"/>
      <c r="J16" s="30"/>
      <c r="K16" s="30"/>
      <c r="L16" s="30"/>
      <c r="M16" s="30"/>
      <c r="N16" s="30"/>
      <c r="O16" s="30"/>
      <c r="P16" s="30"/>
      <c r="Q16" s="32"/>
      <c r="R16" s="32"/>
    </row>
    <row r="17" spans="1:22" ht="15">
      <c r="A17" s="11" t="s">
        <v>33</v>
      </c>
      <c r="B17" s="30">
        <v>80</v>
      </c>
      <c r="C17" s="30">
        <v>5.9</v>
      </c>
      <c r="D17" s="30">
        <v>193</v>
      </c>
      <c r="E17" s="30">
        <v>10</v>
      </c>
      <c r="F17" s="30">
        <v>80</v>
      </c>
      <c r="G17" s="30">
        <v>55</v>
      </c>
      <c r="H17" s="30">
        <v>63</v>
      </c>
      <c r="I17" s="30">
        <v>87.1</v>
      </c>
      <c r="J17" s="65">
        <v>226</v>
      </c>
      <c r="K17" s="30">
        <v>31</v>
      </c>
      <c r="L17" s="65">
        <v>252</v>
      </c>
      <c r="M17" s="30">
        <v>136</v>
      </c>
      <c r="N17" s="30">
        <v>46</v>
      </c>
      <c r="O17" s="30">
        <v>57</v>
      </c>
      <c r="P17" s="30">
        <v>23</v>
      </c>
      <c r="Q17" s="65">
        <v>255</v>
      </c>
      <c r="R17" s="79">
        <v>1228</v>
      </c>
      <c r="S17" s="31">
        <v>60</v>
      </c>
      <c r="T17" s="79">
        <v>975</v>
      </c>
      <c r="U17" s="31">
        <v>159</v>
      </c>
      <c r="V17" s="11">
        <v>631</v>
      </c>
    </row>
    <row r="18" spans="1:22" ht="15">
      <c r="A18" s="11" t="s">
        <v>3</v>
      </c>
      <c r="B18" s="30">
        <v>5.8</v>
      </c>
      <c r="C18" s="30">
        <v>1.3</v>
      </c>
      <c r="D18" s="30">
        <v>3.3</v>
      </c>
      <c r="E18" s="30">
        <v>0.74</v>
      </c>
      <c r="F18" s="30">
        <v>2.3</v>
      </c>
      <c r="G18" s="30">
        <v>2.66</v>
      </c>
      <c r="H18" s="30">
        <v>1.9</v>
      </c>
      <c r="I18" s="30">
        <v>2.8</v>
      </c>
      <c r="J18" s="30">
        <v>3.8</v>
      </c>
      <c r="K18" s="30">
        <v>2.8</v>
      </c>
      <c r="L18" s="30">
        <v>4.1</v>
      </c>
      <c r="M18" s="30">
        <v>7.2</v>
      </c>
      <c r="N18" s="30">
        <v>8.82</v>
      </c>
      <c r="O18" s="30">
        <v>6.8</v>
      </c>
      <c r="P18" s="30">
        <v>3.6</v>
      </c>
      <c r="Q18" s="30">
        <v>5.73</v>
      </c>
      <c r="R18" s="79">
        <v>38.07</v>
      </c>
      <c r="S18" s="31">
        <v>2.5</v>
      </c>
      <c r="T18" s="79">
        <v>14.6</v>
      </c>
      <c r="U18" s="31">
        <v>7.61</v>
      </c>
      <c r="V18" s="79">
        <v>7.72</v>
      </c>
    </row>
    <row r="19" spans="1:22" ht="15">
      <c r="A19" s="11" t="s">
        <v>4</v>
      </c>
      <c r="B19" s="30">
        <v>7.7</v>
      </c>
      <c r="C19" s="30">
        <v>0.5</v>
      </c>
      <c r="D19" s="30">
        <v>4</v>
      </c>
      <c r="E19" s="30">
        <v>1</v>
      </c>
      <c r="F19" s="30">
        <v>2</v>
      </c>
      <c r="G19" s="30">
        <v>1</v>
      </c>
      <c r="H19" s="30">
        <v>1</v>
      </c>
      <c r="I19" s="30">
        <v>2.06</v>
      </c>
      <c r="J19" s="30">
        <v>1.5</v>
      </c>
      <c r="K19" s="64">
        <v>10</v>
      </c>
      <c r="L19" s="30">
        <v>2</v>
      </c>
      <c r="M19" s="30">
        <v>0</v>
      </c>
      <c r="N19" s="30">
        <v>0</v>
      </c>
      <c r="O19" s="30">
        <v>0</v>
      </c>
      <c r="P19" s="30">
        <v>3</v>
      </c>
      <c r="Q19" s="30">
        <v>0</v>
      </c>
      <c r="R19" s="31">
        <v>0</v>
      </c>
      <c r="S19" s="79">
        <v>13</v>
      </c>
      <c r="U19" s="37">
        <v>0</v>
      </c>
      <c r="V19" s="11">
        <v>0</v>
      </c>
    </row>
    <row r="20" spans="1:22" ht="15">
      <c r="A20" s="11" t="s">
        <v>2</v>
      </c>
      <c r="B20" s="30">
        <v>129</v>
      </c>
      <c r="C20" s="30">
        <v>1.7</v>
      </c>
      <c r="D20" s="30">
        <v>70</v>
      </c>
      <c r="E20" s="30">
        <v>2.4</v>
      </c>
      <c r="F20" s="30">
        <v>41</v>
      </c>
      <c r="G20" s="30">
        <v>32</v>
      </c>
      <c r="H20" s="30">
        <v>50</v>
      </c>
      <c r="I20" s="30">
        <v>120.5</v>
      </c>
      <c r="J20" s="30">
        <v>156</v>
      </c>
      <c r="K20" s="81">
        <v>267</v>
      </c>
      <c r="L20" s="81">
        <v>270</v>
      </c>
      <c r="M20" s="30">
        <v>122</v>
      </c>
      <c r="N20" s="64">
        <v>592</v>
      </c>
      <c r="O20" s="30">
        <v>129</v>
      </c>
      <c r="P20" s="30">
        <v>90</v>
      </c>
      <c r="Q20" s="65">
        <v>392</v>
      </c>
      <c r="R20" s="31">
        <v>56</v>
      </c>
      <c r="S20" s="31">
        <v>210</v>
      </c>
      <c r="T20" s="80">
        <v>392</v>
      </c>
      <c r="U20" s="31">
        <v>248</v>
      </c>
      <c r="V20" s="31">
        <v>335</v>
      </c>
    </row>
    <row r="21" spans="1:22" ht="15">
      <c r="A21" s="11" t="s">
        <v>41</v>
      </c>
      <c r="B21" s="30">
        <v>3.2</v>
      </c>
      <c r="C21" s="30">
        <v>0.35</v>
      </c>
      <c r="D21" s="30">
        <v>0.9</v>
      </c>
      <c r="E21" s="30">
        <v>0.13</v>
      </c>
      <c r="F21" s="30">
        <v>0.25</v>
      </c>
      <c r="G21" s="64">
        <v>39</v>
      </c>
      <c r="H21" s="30">
        <v>0.3</v>
      </c>
      <c r="I21" s="30">
        <v>2.7</v>
      </c>
      <c r="J21" s="30">
        <v>2.1</v>
      </c>
      <c r="K21" s="30">
        <v>2.1</v>
      </c>
      <c r="L21" s="30">
        <v>3.2</v>
      </c>
      <c r="M21" s="30">
        <v>1.4</v>
      </c>
      <c r="N21" s="65">
        <v>7.48</v>
      </c>
      <c r="O21" s="30">
        <v>5.3</v>
      </c>
      <c r="P21" s="30">
        <v>0.9</v>
      </c>
      <c r="Q21" s="30">
        <v>4.34</v>
      </c>
      <c r="R21" s="31">
        <v>0.97</v>
      </c>
      <c r="S21" s="31">
        <v>3.5</v>
      </c>
      <c r="T21" s="80">
        <v>7.16</v>
      </c>
      <c r="U21" s="31">
        <v>2.87</v>
      </c>
      <c r="V21" s="31">
        <v>4.58</v>
      </c>
    </row>
    <row r="22" spans="1:21" ht="15">
      <c r="A22" s="11" t="s">
        <v>36</v>
      </c>
      <c r="B22" s="30">
        <v>7.1</v>
      </c>
      <c r="C22" s="30">
        <v>4.7</v>
      </c>
      <c r="D22" s="30">
        <v>5.6</v>
      </c>
      <c r="E22" s="30">
        <v>0.1</v>
      </c>
      <c r="F22" s="30">
        <v>7.3</v>
      </c>
      <c r="G22" s="30">
        <v>2.2</v>
      </c>
      <c r="H22" s="30">
        <v>3</v>
      </c>
      <c r="I22" s="30">
        <v>5.5</v>
      </c>
      <c r="J22" s="30">
        <v>4.5</v>
      </c>
      <c r="K22" s="30">
        <v>19.9</v>
      </c>
      <c r="L22" s="30">
        <v>3.5</v>
      </c>
      <c r="M22" s="30">
        <v>6.4</v>
      </c>
      <c r="N22" s="30">
        <v>9.4</v>
      </c>
      <c r="O22" s="64">
        <v>62.2</v>
      </c>
      <c r="P22" s="30">
        <v>3</v>
      </c>
      <c r="Q22" s="65">
        <v>25.4</v>
      </c>
      <c r="R22" s="31">
        <v>1.1</v>
      </c>
      <c r="S22" s="31">
        <v>7.2</v>
      </c>
      <c r="T22" s="80">
        <v>34.4</v>
      </c>
      <c r="U22" s="11">
        <v>18.7</v>
      </c>
    </row>
    <row r="23" spans="1:22" ht="15">
      <c r="A23" s="11" t="s">
        <v>35</v>
      </c>
      <c r="B23" s="30">
        <v>8.4</v>
      </c>
      <c r="C23" s="30">
        <v>2.4</v>
      </c>
      <c r="D23" s="65">
        <v>40</v>
      </c>
      <c r="E23" s="30">
        <v>1</v>
      </c>
      <c r="F23" s="30">
        <v>21</v>
      </c>
      <c r="G23" s="30">
        <v>10</v>
      </c>
      <c r="H23" s="30">
        <v>8</v>
      </c>
      <c r="I23" s="30">
        <v>2.4</v>
      </c>
      <c r="J23" s="30">
        <v>6</v>
      </c>
      <c r="K23" s="30">
        <v>14</v>
      </c>
      <c r="L23" s="30">
        <v>14</v>
      </c>
      <c r="M23" s="64">
        <v>290</v>
      </c>
      <c r="N23" s="30">
        <v>18</v>
      </c>
      <c r="O23" s="30">
        <v>3</v>
      </c>
      <c r="P23" s="30">
        <v>0</v>
      </c>
      <c r="Q23" s="81">
        <v>30</v>
      </c>
      <c r="R23" s="31">
        <v>26</v>
      </c>
      <c r="S23" s="31">
        <v>2</v>
      </c>
      <c r="T23" s="31">
        <v>11</v>
      </c>
      <c r="U23" s="31">
        <v>4</v>
      </c>
      <c r="V23" s="31">
        <v>16</v>
      </c>
    </row>
    <row r="24" spans="1:22" ht="15">
      <c r="A24" s="11" t="s">
        <v>34</v>
      </c>
      <c r="B24" s="30">
        <v>355</v>
      </c>
      <c r="C24" s="30">
        <v>45</v>
      </c>
      <c r="D24" s="65">
        <v>850</v>
      </c>
      <c r="E24" s="30">
        <v>78</v>
      </c>
      <c r="F24" s="30">
        <v>782</v>
      </c>
      <c r="G24" s="64">
        <v>1162</v>
      </c>
      <c r="H24" s="30">
        <v>650</v>
      </c>
      <c r="I24" s="30">
        <v>544</v>
      </c>
      <c r="J24" s="30">
        <v>636</v>
      </c>
      <c r="K24" s="30">
        <v>552</v>
      </c>
      <c r="L24" s="30">
        <v>835</v>
      </c>
      <c r="M24" s="64">
        <v>1020</v>
      </c>
      <c r="N24" s="65">
        <v>809</v>
      </c>
      <c r="O24" s="30">
        <v>491</v>
      </c>
      <c r="P24" s="30">
        <v>660</v>
      </c>
      <c r="Q24" s="65">
        <v>813</v>
      </c>
      <c r="R24" s="31">
        <v>500</v>
      </c>
      <c r="S24" s="31">
        <v>670</v>
      </c>
      <c r="T24" s="31">
        <v>475</v>
      </c>
      <c r="U24" s="31">
        <v>508</v>
      </c>
      <c r="V24" s="31">
        <v>4.7</v>
      </c>
    </row>
    <row r="25" spans="1:22" ht="15">
      <c r="A25" s="11" t="s">
        <v>1</v>
      </c>
      <c r="B25" s="30">
        <v>95</v>
      </c>
      <c r="C25" s="30">
        <v>6.7</v>
      </c>
      <c r="D25" s="30">
        <v>0</v>
      </c>
      <c r="E25" s="30">
        <v>2</v>
      </c>
      <c r="F25" s="30">
        <v>62</v>
      </c>
      <c r="G25" s="30">
        <v>0</v>
      </c>
      <c r="H25" s="30">
        <v>0</v>
      </c>
      <c r="I25" s="65">
        <v>680</v>
      </c>
      <c r="J25" s="30">
        <v>17</v>
      </c>
      <c r="K25" s="30">
        <v>140</v>
      </c>
      <c r="L25" s="30">
        <v>90</v>
      </c>
      <c r="M25" s="30">
        <v>0</v>
      </c>
      <c r="N25" s="64">
        <v>1233</v>
      </c>
      <c r="O25" s="30">
        <v>0</v>
      </c>
      <c r="P25" s="30">
        <v>0</v>
      </c>
      <c r="Q25" s="65">
        <v>642</v>
      </c>
      <c r="R25" s="31">
        <v>0</v>
      </c>
      <c r="S25" s="31">
        <v>130</v>
      </c>
      <c r="T25" s="80">
        <v>638</v>
      </c>
      <c r="U25" s="31">
        <v>557</v>
      </c>
      <c r="V25" s="31">
        <v>860</v>
      </c>
    </row>
    <row r="26" spans="1:22" ht="15">
      <c r="A26" s="11" t="s">
        <v>90</v>
      </c>
      <c r="B26" s="30"/>
      <c r="C26" s="30"/>
      <c r="D26" s="30"/>
      <c r="E26" s="30"/>
      <c r="F26" s="30"/>
      <c r="G26" s="30"/>
      <c r="H26" s="30"/>
      <c r="I26" s="30"/>
      <c r="J26" s="30"/>
      <c r="K26" s="30"/>
      <c r="L26" s="30"/>
      <c r="M26" s="30"/>
      <c r="N26" s="30"/>
      <c r="O26" s="30"/>
      <c r="P26" s="30"/>
      <c r="Q26" s="30"/>
      <c r="R26" s="31"/>
      <c r="S26" s="31"/>
      <c r="T26" s="79">
        <v>4082</v>
      </c>
      <c r="U26" s="31">
        <v>0</v>
      </c>
      <c r="V26" s="31">
        <v>1.66</v>
      </c>
    </row>
    <row r="27" spans="1:22" ht="15">
      <c r="A27" s="11" t="s">
        <v>96</v>
      </c>
      <c r="B27" s="30"/>
      <c r="C27" s="30"/>
      <c r="D27" s="30"/>
      <c r="E27" s="30"/>
      <c r="F27" s="30"/>
      <c r="G27" s="30"/>
      <c r="H27" s="30"/>
      <c r="I27" s="30"/>
      <c r="J27" s="30"/>
      <c r="K27" s="30"/>
      <c r="L27" s="30"/>
      <c r="M27" s="30"/>
      <c r="N27" s="30"/>
      <c r="O27" s="30"/>
      <c r="P27" s="30"/>
      <c r="Q27" s="30"/>
      <c r="R27" s="31"/>
      <c r="S27" s="31"/>
      <c r="T27" s="31"/>
      <c r="U27" s="38">
        <v>3.33</v>
      </c>
      <c r="V27" s="31">
        <v>1.36</v>
      </c>
    </row>
    <row r="28" spans="2:18" ht="15">
      <c r="B28" s="30"/>
      <c r="C28" s="30"/>
      <c r="D28" s="30"/>
      <c r="E28" s="30"/>
      <c r="F28" s="30"/>
      <c r="G28" s="30"/>
      <c r="H28" s="30"/>
      <c r="I28" s="30"/>
      <c r="J28" s="30"/>
      <c r="K28" s="30"/>
      <c r="L28" s="30"/>
      <c r="M28" s="30"/>
      <c r="N28" s="30"/>
      <c r="O28" s="30"/>
      <c r="P28" s="30"/>
      <c r="Q28" s="32"/>
      <c r="R28" s="32"/>
    </row>
    <row r="29" spans="1:18" ht="15">
      <c r="A29" s="10" t="s">
        <v>32</v>
      </c>
      <c r="B29" s="30"/>
      <c r="C29" s="30"/>
      <c r="D29" s="30"/>
      <c r="E29" s="30"/>
      <c r="F29" s="30"/>
      <c r="G29" s="30"/>
      <c r="H29" s="30"/>
      <c r="I29" s="30"/>
      <c r="J29" s="30"/>
      <c r="K29" s="30"/>
      <c r="L29" s="30"/>
      <c r="M29" s="30"/>
      <c r="N29" s="30"/>
      <c r="O29" s="30"/>
      <c r="P29" s="30"/>
      <c r="Q29" s="32"/>
      <c r="R29" s="32"/>
    </row>
    <row r="30" spans="1:22" ht="15">
      <c r="A30" s="11" t="s">
        <v>5</v>
      </c>
      <c r="B30" s="65">
        <v>0.67</v>
      </c>
      <c r="C30" s="30">
        <v>0</v>
      </c>
      <c r="D30" s="30">
        <v>0.12</v>
      </c>
      <c r="E30" s="30">
        <v>0.02</v>
      </c>
      <c r="F30" s="30">
        <v>0.12</v>
      </c>
      <c r="G30" s="30">
        <v>0.02</v>
      </c>
      <c r="H30" s="30">
        <v>0.06</v>
      </c>
      <c r="I30" s="30">
        <v>0.34</v>
      </c>
      <c r="J30" s="30">
        <v>0.39</v>
      </c>
      <c r="K30" s="30">
        <v>0.63</v>
      </c>
      <c r="L30" s="30">
        <v>0.22</v>
      </c>
      <c r="M30" s="30">
        <v>0.69</v>
      </c>
      <c r="N30" s="30">
        <v>0.21</v>
      </c>
      <c r="O30" s="30">
        <v>0.33</v>
      </c>
      <c r="P30" s="30">
        <v>0.03</v>
      </c>
      <c r="Q30" s="64">
        <v>1.64</v>
      </c>
      <c r="R30" s="31">
        <v>0.08</v>
      </c>
      <c r="S30" s="80">
        <v>0.9</v>
      </c>
      <c r="T30" s="80">
        <v>0.79</v>
      </c>
      <c r="U30" s="31">
        <v>0</v>
      </c>
      <c r="V30" s="11">
        <v>0.6</v>
      </c>
    </row>
    <row r="31" spans="1:22" ht="15">
      <c r="A31" s="11" t="s">
        <v>6</v>
      </c>
      <c r="B31" s="30">
        <v>0.17</v>
      </c>
      <c r="C31" s="30">
        <v>0.05</v>
      </c>
      <c r="D31" s="30">
        <v>0.09</v>
      </c>
      <c r="E31" s="30">
        <v>0.02</v>
      </c>
      <c r="F31" s="30">
        <v>0.06</v>
      </c>
      <c r="G31" s="30">
        <v>0.07</v>
      </c>
      <c r="H31" s="30">
        <v>0.08</v>
      </c>
      <c r="I31" s="30">
        <v>0.12</v>
      </c>
      <c r="J31" s="30">
        <v>0.21</v>
      </c>
      <c r="K31" s="65">
        <v>0.26</v>
      </c>
      <c r="L31" s="64">
        <v>0.62</v>
      </c>
      <c r="M31" s="30">
        <v>0.2</v>
      </c>
      <c r="N31" s="30">
        <v>0.15</v>
      </c>
      <c r="O31" s="65">
        <v>0.29</v>
      </c>
      <c r="P31" s="30">
        <v>0.05</v>
      </c>
      <c r="Q31" s="30">
        <v>0.16</v>
      </c>
      <c r="R31" s="31">
        <v>0.14</v>
      </c>
      <c r="S31" s="31">
        <v>0.16</v>
      </c>
      <c r="T31" s="31">
        <v>0.247</v>
      </c>
      <c r="U31" s="31">
        <v>0</v>
      </c>
      <c r="V31" s="31">
        <v>0.17</v>
      </c>
    </row>
    <row r="32" spans="1:22" ht="15">
      <c r="A32" s="11" t="s">
        <v>7</v>
      </c>
      <c r="B32" s="30">
        <v>3.37</v>
      </c>
      <c r="C32" s="30">
        <v>0.28</v>
      </c>
      <c r="D32" s="30">
        <v>1.45</v>
      </c>
      <c r="E32" s="30">
        <v>0.09</v>
      </c>
      <c r="F32" s="30">
        <v>0.68</v>
      </c>
      <c r="G32" s="30">
        <v>2.86</v>
      </c>
      <c r="H32" s="30">
        <v>2.32</v>
      </c>
      <c r="I32" s="30"/>
      <c r="J32" s="30">
        <v>3.83</v>
      </c>
      <c r="K32" s="65">
        <v>6.98</v>
      </c>
      <c r="L32" s="81">
        <v>5.5</v>
      </c>
      <c r="M32" s="30">
        <v>4.82</v>
      </c>
      <c r="N32" s="30">
        <v>4.9</v>
      </c>
      <c r="O32" s="65">
        <v>8.2</v>
      </c>
      <c r="P32" s="30">
        <v>2</v>
      </c>
      <c r="Q32" s="30">
        <v>3.08</v>
      </c>
      <c r="R32" s="31">
        <v>0</v>
      </c>
      <c r="S32" s="79">
        <v>18.38</v>
      </c>
      <c r="T32" s="31">
        <v>4.515</v>
      </c>
      <c r="U32" s="31">
        <v>0</v>
      </c>
      <c r="V32" s="31">
        <v>8.83</v>
      </c>
    </row>
    <row r="33" spans="1:22" ht="15">
      <c r="A33" s="11" t="s">
        <v>78</v>
      </c>
      <c r="B33" s="30"/>
      <c r="C33" s="30"/>
      <c r="D33" s="30"/>
      <c r="E33" s="30"/>
      <c r="F33" s="30"/>
      <c r="G33" s="30"/>
      <c r="H33" s="30"/>
      <c r="I33" s="30"/>
      <c r="J33" s="30"/>
      <c r="K33" s="30"/>
      <c r="L33" s="30"/>
      <c r="M33" s="30"/>
      <c r="N33" s="30"/>
      <c r="O33" s="30"/>
      <c r="P33" s="30"/>
      <c r="Q33" s="30">
        <v>0.98</v>
      </c>
      <c r="R33" s="32"/>
      <c r="S33" s="31"/>
      <c r="U33" s="11">
        <v>1.45</v>
      </c>
      <c r="V33" s="11">
        <v>0.94</v>
      </c>
    </row>
    <row r="34" spans="1:21" ht="15">
      <c r="A34" s="11" t="s">
        <v>8</v>
      </c>
      <c r="B34" s="65">
        <v>0.96</v>
      </c>
      <c r="C34" s="30">
        <v>0.16</v>
      </c>
      <c r="D34" s="30">
        <v>0.12</v>
      </c>
      <c r="E34" s="30">
        <v>0.06</v>
      </c>
      <c r="F34" s="30">
        <v>0.25</v>
      </c>
      <c r="G34" s="30">
        <v>0.14</v>
      </c>
      <c r="H34" s="30">
        <v>0.16</v>
      </c>
      <c r="I34" s="65">
        <v>0.87</v>
      </c>
      <c r="J34" s="30">
        <v>0.59</v>
      </c>
      <c r="K34" s="30">
        <v>0.42</v>
      </c>
      <c r="L34" s="30">
        <v>0.16</v>
      </c>
      <c r="M34" s="64">
        <v>1.7</v>
      </c>
      <c r="N34" s="30">
        <v>0.14</v>
      </c>
      <c r="O34" s="30">
        <v>0.81</v>
      </c>
      <c r="P34" s="30">
        <v>0.09</v>
      </c>
      <c r="Q34" s="30">
        <v>0.47</v>
      </c>
      <c r="R34" s="31">
        <v>0.31</v>
      </c>
      <c r="S34" s="31">
        <v>0.44</v>
      </c>
      <c r="T34" s="80">
        <v>0.79</v>
      </c>
      <c r="U34" s="31">
        <v>0</v>
      </c>
    </row>
    <row r="35" spans="1:22" ht="15">
      <c r="A35" s="11" t="s">
        <v>9</v>
      </c>
      <c r="B35" s="30">
        <v>33</v>
      </c>
      <c r="C35" s="30">
        <v>5</v>
      </c>
      <c r="D35" s="30">
        <v>14</v>
      </c>
      <c r="E35" s="30">
        <v>10</v>
      </c>
      <c r="F35" s="30">
        <v>10</v>
      </c>
      <c r="G35" s="30">
        <v>10</v>
      </c>
      <c r="H35" s="30">
        <v>21</v>
      </c>
      <c r="I35" s="30">
        <v>77</v>
      </c>
      <c r="J35" s="30">
        <v>71</v>
      </c>
      <c r="K35" s="30">
        <v>25</v>
      </c>
      <c r="L35" s="30">
        <v>45</v>
      </c>
      <c r="M35" s="30">
        <v>58</v>
      </c>
      <c r="N35" s="30">
        <v>58</v>
      </c>
      <c r="O35" s="64">
        <v>238</v>
      </c>
      <c r="P35" s="30">
        <v>9</v>
      </c>
      <c r="Q35" s="30">
        <v>87</v>
      </c>
      <c r="R35" s="31">
        <v>29</v>
      </c>
      <c r="S35" s="80">
        <v>110</v>
      </c>
      <c r="T35" s="80">
        <v>98</v>
      </c>
      <c r="U35" s="11">
        <v>82</v>
      </c>
      <c r="V35" s="11">
        <v>114</v>
      </c>
    </row>
    <row r="36" spans="1:21" ht="15">
      <c r="A36" s="11" t="s">
        <v>40</v>
      </c>
      <c r="B36" s="30">
        <v>0</v>
      </c>
      <c r="C36" s="30"/>
      <c r="D36" s="30"/>
      <c r="E36" s="30"/>
      <c r="F36" s="30"/>
      <c r="G36" s="30"/>
      <c r="H36" s="30"/>
      <c r="I36" s="30"/>
      <c r="J36" s="30"/>
      <c r="K36" s="30"/>
      <c r="L36" s="30"/>
      <c r="M36" s="30"/>
      <c r="N36" s="30"/>
      <c r="O36" s="30"/>
      <c r="P36" s="30"/>
      <c r="Q36" s="30"/>
      <c r="R36" s="31">
        <v>0</v>
      </c>
      <c r="U36" s="31">
        <v>0</v>
      </c>
    </row>
    <row r="37" spans="1:21" ht="15">
      <c r="A37" s="11" t="s">
        <v>79</v>
      </c>
      <c r="B37" s="30"/>
      <c r="C37" s="30"/>
      <c r="D37" s="30"/>
      <c r="E37" s="30"/>
      <c r="F37" s="30"/>
      <c r="G37" s="30"/>
      <c r="H37" s="30"/>
      <c r="I37" s="30"/>
      <c r="J37" s="30"/>
      <c r="K37" s="30"/>
      <c r="L37" s="30"/>
      <c r="M37" s="30"/>
      <c r="N37" s="30"/>
      <c r="O37" s="30"/>
      <c r="P37" s="30"/>
      <c r="Q37" s="30">
        <v>78.7</v>
      </c>
      <c r="R37" s="32"/>
      <c r="T37" s="31">
        <v>25.6</v>
      </c>
      <c r="U37" s="11">
        <v>0</v>
      </c>
    </row>
    <row r="38" spans="1:22" ht="15">
      <c r="A38" s="11" t="s">
        <v>10</v>
      </c>
      <c r="B38" s="30">
        <v>0</v>
      </c>
      <c r="C38" s="30">
        <v>2.4</v>
      </c>
      <c r="D38" s="30">
        <v>2.5</v>
      </c>
      <c r="E38" s="65">
        <v>22</v>
      </c>
      <c r="F38" s="30">
        <v>1</v>
      </c>
      <c r="G38" s="30">
        <v>1</v>
      </c>
      <c r="H38" s="30">
        <v>3</v>
      </c>
      <c r="I38" s="30">
        <v>2.6</v>
      </c>
      <c r="J38" s="30">
        <v>3</v>
      </c>
      <c r="K38" s="30">
        <v>0.5</v>
      </c>
      <c r="L38" s="30"/>
      <c r="M38" s="81">
        <v>7</v>
      </c>
      <c r="N38" s="30">
        <v>1.8</v>
      </c>
      <c r="O38" s="30">
        <v>1.4</v>
      </c>
      <c r="P38" s="30">
        <v>1</v>
      </c>
      <c r="Q38" s="30">
        <v>0.6</v>
      </c>
      <c r="R38" s="79">
        <v>28.5</v>
      </c>
      <c r="T38" s="31">
        <v>0.6</v>
      </c>
      <c r="U38" s="31">
        <v>4.2</v>
      </c>
      <c r="V38" s="31">
        <v>1.6</v>
      </c>
    </row>
    <row r="39" spans="1:21" ht="15">
      <c r="A39" s="11" t="s">
        <v>67</v>
      </c>
      <c r="B39" s="30">
        <v>0</v>
      </c>
      <c r="C39" s="30">
        <v>0</v>
      </c>
      <c r="D39" s="30">
        <v>51</v>
      </c>
      <c r="E39" s="30">
        <v>34.2</v>
      </c>
      <c r="F39" s="30">
        <v>30</v>
      </c>
      <c r="G39" s="64">
        <v>2163</v>
      </c>
      <c r="H39" s="30">
        <v>34</v>
      </c>
      <c r="I39" s="30">
        <v>27.24</v>
      </c>
      <c r="J39" s="30">
        <v>29</v>
      </c>
      <c r="K39" s="30">
        <v>60</v>
      </c>
      <c r="L39" s="65">
        <v>120</v>
      </c>
      <c r="M39" s="65">
        <v>150</v>
      </c>
      <c r="N39" s="30">
        <v>10</v>
      </c>
      <c r="O39" s="30">
        <v>0</v>
      </c>
      <c r="P39" s="30">
        <v>0</v>
      </c>
      <c r="Q39" s="30">
        <v>0</v>
      </c>
      <c r="R39" s="31">
        <v>39</v>
      </c>
      <c r="S39" s="31">
        <v>2</v>
      </c>
      <c r="U39" s="31">
        <v>0</v>
      </c>
    </row>
    <row r="40" spans="1:22" ht="15">
      <c r="A40" s="11" t="s">
        <v>77</v>
      </c>
      <c r="B40" s="30">
        <v>0</v>
      </c>
      <c r="C40" s="30">
        <v>0</v>
      </c>
      <c r="D40" s="30">
        <v>8.5</v>
      </c>
      <c r="E40" s="30">
        <v>5.7</v>
      </c>
      <c r="F40" s="30">
        <v>5</v>
      </c>
      <c r="G40" s="30">
        <v>360.5</v>
      </c>
      <c r="H40" s="30">
        <v>5.67</v>
      </c>
      <c r="I40" s="30">
        <v>4.54</v>
      </c>
      <c r="J40" s="30">
        <v>4.8</v>
      </c>
      <c r="K40" s="30">
        <v>10</v>
      </c>
      <c r="L40" s="30">
        <v>20</v>
      </c>
      <c r="M40" s="30">
        <v>25</v>
      </c>
      <c r="N40" s="30">
        <v>1</v>
      </c>
      <c r="O40" s="30">
        <v>0</v>
      </c>
      <c r="P40" s="30">
        <v>0</v>
      </c>
      <c r="Q40" s="64">
        <v>651</v>
      </c>
      <c r="R40" s="31">
        <v>28</v>
      </c>
      <c r="U40" s="11">
        <v>2</v>
      </c>
      <c r="V40" s="11">
        <v>54</v>
      </c>
    </row>
    <row r="41" spans="1:22" ht="15">
      <c r="A41" s="11" t="s">
        <v>69</v>
      </c>
      <c r="B41" s="30"/>
      <c r="C41" s="30"/>
      <c r="D41" s="30"/>
      <c r="E41" s="30"/>
      <c r="F41" s="30"/>
      <c r="G41" s="30"/>
      <c r="H41" s="30"/>
      <c r="I41" s="30"/>
      <c r="J41" s="30"/>
      <c r="K41" s="30"/>
      <c r="L41" s="30"/>
      <c r="M41" s="30"/>
      <c r="N41" s="30">
        <v>2.18</v>
      </c>
      <c r="O41" s="30"/>
      <c r="P41" s="30"/>
      <c r="Q41" s="32">
        <v>19.95</v>
      </c>
      <c r="R41" s="32"/>
      <c r="S41" s="11">
        <v>0.33</v>
      </c>
      <c r="T41" s="11">
        <v>0.25</v>
      </c>
      <c r="U41" s="11">
        <v>1.19</v>
      </c>
      <c r="V41" s="11">
        <v>0.5</v>
      </c>
    </row>
    <row r="42" spans="1:18" ht="15">
      <c r="A42" s="11" t="s">
        <v>80</v>
      </c>
      <c r="B42" s="30"/>
      <c r="C42" s="30"/>
      <c r="D42" s="30"/>
      <c r="E42" s="30"/>
      <c r="F42" s="30"/>
      <c r="G42" s="30"/>
      <c r="H42" s="30"/>
      <c r="I42" s="30"/>
      <c r="J42" s="30"/>
      <c r="K42" s="30"/>
      <c r="L42" s="30"/>
      <c r="M42" s="30"/>
      <c r="N42" s="30"/>
      <c r="O42" s="30"/>
      <c r="P42" s="30"/>
      <c r="Q42" s="64">
        <v>4.3</v>
      </c>
      <c r="R42" s="32"/>
    </row>
    <row r="43" spans="2:18" ht="15">
      <c r="B43" s="30"/>
      <c r="C43" s="30"/>
      <c r="D43" s="30"/>
      <c r="E43" s="30"/>
      <c r="F43" s="30"/>
      <c r="G43" s="30"/>
      <c r="H43" s="30"/>
      <c r="I43" s="30"/>
      <c r="J43" s="30"/>
      <c r="K43" s="30"/>
      <c r="L43" s="30"/>
      <c r="M43" s="30"/>
      <c r="N43" s="30"/>
      <c r="O43" s="30"/>
      <c r="P43" s="30"/>
      <c r="Q43" s="32"/>
      <c r="R43" s="32"/>
    </row>
    <row r="44" spans="1:18" ht="15">
      <c r="A44" s="10" t="s">
        <v>58</v>
      </c>
      <c r="B44" s="30"/>
      <c r="C44" s="30"/>
      <c r="D44" s="30"/>
      <c r="E44" s="30"/>
      <c r="F44" s="30"/>
      <c r="G44" s="30"/>
      <c r="H44" s="30"/>
      <c r="I44" s="30"/>
      <c r="J44" s="30"/>
      <c r="K44" s="30"/>
      <c r="L44" s="30"/>
      <c r="M44" s="30"/>
      <c r="N44" s="30"/>
      <c r="O44" s="30"/>
      <c r="P44" s="30"/>
      <c r="Q44" s="32"/>
      <c r="R44" s="32"/>
    </row>
    <row r="45" spans="1:19" ht="15">
      <c r="A45" s="17" t="s">
        <v>62</v>
      </c>
      <c r="B45" s="63">
        <v>0.04</v>
      </c>
      <c r="C45" s="63">
        <v>0</v>
      </c>
      <c r="D45" s="63">
        <v>0.01</v>
      </c>
      <c r="E45" s="63">
        <v>0</v>
      </c>
      <c r="F45" s="63">
        <v>0</v>
      </c>
      <c r="G45" s="63">
        <v>0</v>
      </c>
      <c r="H45" s="63">
        <v>0.04</v>
      </c>
      <c r="I45" s="63">
        <v>0.69</v>
      </c>
      <c r="J45" s="63">
        <v>0.15</v>
      </c>
      <c r="K45" s="63">
        <v>0.19</v>
      </c>
      <c r="L45" s="63">
        <v>0.03</v>
      </c>
      <c r="M45" s="63">
        <v>0.1</v>
      </c>
      <c r="N45" s="63">
        <v>0.059</v>
      </c>
      <c r="O45" s="63">
        <v>0.06</v>
      </c>
      <c r="P45" s="63">
        <v>10.55</v>
      </c>
      <c r="Q45" s="63">
        <v>0</v>
      </c>
      <c r="R45" s="63">
        <v>0.09</v>
      </c>
      <c r="S45" s="63">
        <v>0.22</v>
      </c>
    </row>
    <row r="46" spans="1:19" ht="15">
      <c r="A46" s="11" t="s">
        <v>57</v>
      </c>
      <c r="B46" s="63">
        <v>1.28</v>
      </c>
      <c r="C46" s="63">
        <v>0</v>
      </c>
      <c r="D46" s="63">
        <v>0.2</v>
      </c>
      <c r="E46" s="63">
        <v>0</v>
      </c>
      <c r="F46" s="63">
        <v>0.13</v>
      </c>
      <c r="G46" s="63">
        <v>0.02</v>
      </c>
      <c r="H46" s="63">
        <v>0.03</v>
      </c>
      <c r="I46" s="63">
        <v>4.37</v>
      </c>
      <c r="J46" s="63">
        <v>2.85</v>
      </c>
      <c r="K46" s="63">
        <v>4.06</v>
      </c>
      <c r="L46" s="63">
        <v>3.44</v>
      </c>
      <c r="M46" s="63">
        <v>4.83</v>
      </c>
      <c r="N46" s="63">
        <v>5.36</v>
      </c>
      <c r="O46" s="63">
        <v>3.2</v>
      </c>
      <c r="P46" s="63">
        <v>5.1</v>
      </c>
      <c r="Q46" s="63">
        <v>2.16</v>
      </c>
      <c r="R46" s="63">
        <v>0.39</v>
      </c>
      <c r="S46" s="63">
        <v>4.71</v>
      </c>
    </row>
    <row r="47" spans="1:19" ht="15">
      <c r="A47" s="11" t="s">
        <v>63</v>
      </c>
      <c r="B47" s="63">
        <v>0.11</v>
      </c>
      <c r="C47" s="63">
        <v>0</v>
      </c>
      <c r="D47" s="63">
        <v>0.05</v>
      </c>
      <c r="E47" s="63">
        <v>0</v>
      </c>
      <c r="F47" s="63">
        <v>0.3</v>
      </c>
      <c r="G47" s="63">
        <v>0</v>
      </c>
      <c r="H47" s="63">
        <v>0.01</v>
      </c>
      <c r="I47" s="63">
        <v>1.35</v>
      </c>
      <c r="J47" s="63">
        <v>0.99</v>
      </c>
      <c r="K47" s="63">
        <v>3.22</v>
      </c>
      <c r="L47" s="63">
        <v>0.58</v>
      </c>
      <c r="M47" s="63">
        <v>0.99</v>
      </c>
      <c r="N47" s="63">
        <v>2.86</v>
      </c>
      <c r="O47" s="63">
        <v>2.5</v>
      </c>
      <c r="P47" s="63">
        <v>3.2</v>
      </c>
      <c r="Q47" s="63">
        <v>1.33</v>
      </c>
      <c r="R47" s="63">
        <v>0.14</v>
      </c>
      <c r="S47" s="63">
        <v>1.19</v>
      </c>
    </row>
    <row r="48" spans="1:19" ht="15">
      <c r="A48" s="11" t="s">
        <v>68</v>
      </c>
      <c r="B48" s="63">
        <v>0.05</v>
      </c>
      <c r="C48" s="63">
        <v>0</v>
      </c>
      <c r="D48" s="63"/>
      <c r="E48" s="63">
        <v>0</v>
      </c>
      <c r="F48" s="63">
        <v>0</v>
      </c>
      <c r="G48" s="63">
        <v>0</v>
      </c>
      <c r="H48" s="63">
        <v>0</v>
      </c>
      <c r="I48" s="63"/>
      <c r="J48" s="63"/>
      <c r="K48" s="63"/>
      <c r="L48" s="63">
        <v>0.42</v>
      </c>
      <c r="M48" s="63">
        <v>0.33</v>
      </c>
      <c r="N48" s="63">
        <v>0.048</v>
      </c>
      <c r="O48" s="63">
        <v>0.06</v>
      </c>
      <c r="P48" s="63">
        <v>0</v>
      </c>
      <c r="Q48" s="63">
        <v>0.02</v>
      </c>
      <c r="R48" s="63">
        <v>0.03</v>
      </c>
      <c r="S48" s="63">
        <v>0.35</v>
      </c>
    </row>
    <row r="49" spans="1:19" ht="15">
      <c r="A49" s="11" t="s">
        <v>59</v>
      </c>
      <c r="B49" s="63">
        <v>2.46</v>
      </c>
      <c r="C49" s="63">
        <v>0</v>
      </c>
      <c r="D49" s="63">
        <v>0.29</v>
      </c>
      <c r="E49" s="63">
        <v>0</v>
      </c>
      <c r="F49" s="63">
        <v>0.14</v>
      </c>
      <c r="G49" s="63">
        <v>0.07</v>
      </c>
      <c r="H49" s="63">
        <v>0.15</v>
      </c>
      <c r="I49" s="63">
        <v>10.8</v>
      </c>
      <c r="J49" s="63">
        <v>45.8</v>
      </c>
      <c r="K49" s="63">
        <v>24.4</v>
      </c>
      <c r="L49" s="63">
        <v>32.6</v>
      </c>
      <c r="M49" s="63">
        <v>34.2</v>
      </c>
      <c r="N49" s="63">
        <v>16.13</v>
      </c>
      <c r="O49" s="63">
        <v>10.7</v>
      </c>
      <c r="P49" s="63">
        <v>3.5</v>
      </c>
      <c r="Q49" s="63">
        <v>7.36</v>
      </c>
      <c r="R49" s="63">
        <v>0.45</v>
      </c>
      <c r="S49" s="63">
        <v>21.55</v>
      </c>
    </row>
    <row r="50" spans="1:19" ht="15">
      <c r="A50" s="11" t="s">
        <v>60</v>
      </c>
      <c r="B50" s="63">
        <v>2.74</v>
      </c>
      <c r="C50" s="63">
        <v>0</v>
      </c>
      <c r="D50" s="63">
        <v>0.62</v>
      </c>
      <c r="E50" s="63">
        <v>0</v>
      </c>
      <c r="F50" s="63">
        <v>0.14</v>
      </c>
      <c r="G50" s="63">
        <v>0.07</v>
      </c>
      <c r="H50" s="63">
        <v>0.03</v>
      </c>
      <c r="I50" s="63">
        <v>41.6</v>
      </c>
      <c r="J50" s="63">
        <v>8.5</v>
      </c>
      <c r="K50" s="63">
        <v>7.15</v>
      </c>
      <c r="L50" s="63">
        <v>12.9</v>
      </c>
      <c r="M50" s="63">
        <v>7.41</v>
      </c>
      <c r="N50" s="63">
        <v>0.12</v>
      </c>
      <c r="O50" s="63">
        <v>0.08</v>
      </c>
      <c r="P50" s="63">
        <v>1.5</v>
      </c>
      <c r="Q50" s="63">
        <v>28.8</v>
      </c>
      <c r="R50" s="63">
        <v>0</v>
      </c>
      <c r="S50" s="63">
        <v>12.75</v>
      </c>
    </row>
    <row r="51" spans="1:19" ht="15">
      <c r="A51" s="11" t="s">
        <v>88</v>
      </c>
      <c r="B51" s="63"/>
      <c r="C51" s="63"/>
      <c r="D51" s="63"/>
      <c r="E51" s="63"/>
      <c r="F51" s="63"/>
      <c r="G51" s="63"/>
      <c r="H51" s="63"/>
      <c r="I51" s="63"/>
      <c r="J51" s="63"/>
      <c r="K51" s="63"/>
      <c r="L51" s="63"/>
      <c r="M51" s="63"/>
      <c r="N51" s="63"/>
      <c r="O51" s="63"/>
      <c r="P51" s="63"/>
      <c r="Q51" s="63"/>
      <c r="R51" s="63"/>
      <c r="S51" s="63">
        <v>12.75</v>
      </c>
    </row>
    <row r="52" spans="2:18" ht="15">
      <c r="B52" s="30"/>
      <c r="C52" s="30"/>
      <c r="D52" s="30"/>
      <c r="E52" s="30"/>
      <c r="F52" s="30"/>
      <c r="G52" s="30"/>
      <c r="H52" s="30"/>
      <c r="I52" s="30"/>
      <c r="J52" s="30"/>
      <c r="K52" s="30"/>
      <c r="L52" s="30"/>
      <c r="M52" s="30"/>
      <c r="N52" s="30"/>
      <c r="O52" s="30"/>
      <c r="P52" s="30"/>
      <c r="Q52" s="32"/>
      <c r="R52" s="32"/>
    </row>
    <row r="53" spans="1:18" ht="15">
      <c r="A53" s="10" t="s">
        <v>31</v>
      </c>
      <c r="B53" s="30"/>
      <c r="C53" s="30"/>
      <c r="D53" s="30"/>
      <c r="E53" s="30"/>
      <c r="F53" s="30"/>
      <c r="G53" s="30"/>
      <c r="H53" s="30"/>
      <c r="I53" s="30"/>
      <c r="J53" s="30"/>
      <c r="K53" s="30"/>
      <c r="L53" s="30"/>
      <c r="M53" s="30"/>
      <c r="N53" s="30"/>
      <c r="O53" s="30"/>
      <c r="P53" s="30"/>
      <c r="Q53" s="32"/>
      <c r="R53" s="32"/>
    </row>
    <row r="54" spans="1:20" ht="15">
      <c r="A54" s="11" t="s">
        <v>11</v>
      </c>
      <c r="B54" s="30">
        <v>623</v>
      </c>
      <c r="C54" s="30">
        <v>8</v>
      </c>
      <c r="D54" s="30">
        <v>157</v>
      </c>
      <c r="E54" s="30">
        <v>0</v>
      </c>
      <c r="F54" s="30">
        <v>91</v>
      </c>
      <c r="G54" s="30">
        <v>110</v>
      </c>
      <c r="H54" s="30">
        <v>142</v>
      </c>
      <c r="I54" s="30">
        <v>605</v>
      </c>
      <c r="J54" s="30"/>
      <c r="K54" s="30">
        <v>751</v>
      </c>
      <c r="L54" s="30">
        <v>789</v>
      </c>
      <c r="M54" s="30">
        <v>792</v>
      </c>
      <c r="N54" s="30">
        <v>1.48</v>
      </c>
      <c r="O54" s="30">
        <v>729</v>
      </c>
      <c r="P54" s="30">
        <v>262</v>
      </c>
      <c r="Q54" s="30">
        <v>0.925</v>
      </c>
      <c r="R54" s="30">
        <v>0</v>
      </c>
      <c r="S54" s="30">
        <v>697</v>
      </c>
      <c r="T54" s="30">
        <v>0.927</v>
      </c>
    </row>
    <row r="55" spans="1:20" ht="15">
      <c r="A55" s="11" t="s">
        <v>12</v>
      </c>
      <c r="B55" s="30">
        <v>736</v>
      </c>
      <c r="C55" s="30">
        <v>6</v>
      </c>
      <c r="D55" s="30">
        <v>88</v>
      </c>
      <c r="E55" s="30">
        <v>0</v>
      </c>
      <c r="F55" s="30">
        <v>305</v>
      </c>
      <c r="G55" s="30">
        <v>66</v>
      </c>
      <c r="H55" s="30">
        <v>40</v>
      </c>
      <c r="I55" s="30">
        <v>1774</v>
      </c>
      <c r="J55" s="30">
        <v>1665</v>
      </c>
      <c r="K55" s="30">
        <v>1564</v>
      </c>
      <c r="L55" s="30">
        <v>2332</v>
      </c>
      <c r="M55" s="30">
        <v>1744</v>
      </c>
      <c r="N55" s="30">
        <v>5.35</v>
      </c>
      <c r="O55" s="30">
        <v>1652</v>
      </c>
      <c r="P55" s="30">
        <v>842</v>
      </c>
      <c r="Q55" s="30">
        <v>1.925</v>
      </c>
      <c r="R55" s="30">
        <v>0</v>
      </c>
      <c r="S55" s="30">
        <v>2976</v>
      </c>
      <c r="T55" s="30">
        <v>2.63</v>
      </c>
    </row>
    <row r="56" spans="1:20" ht="15">
      <c r="A56" s="11" t="s">
        <v>13</v>
      </c>
      <c r="B56" s="30">
        <v>961</v>
      </c>
      <c r="C56" s="30">
        <v>34</v>
      </c>
      <c r="D56" s="30">
        <v>1117</v>
      </c>
      <c r="E56" s="30">
        <v>0</v>
      </c>
      <c r="F56" s="30">
        <v>87</v>
      </c>
      <c r="G56" s="30">
        <v>937</v>
      </c>
      <c r="H56" s="30">
        <v>179</v>
      </c>
      <c r="I56" s="30">
        <v>1431</v>
      </c>
      <c r="J56" s="30">
        <v>1297</v>
      </c>
      <c r="K56" s="30">
        <v>1608</v>
      </c>
      <c r="L56" s="30">
        <v>2158</v>
      </c>
      <c r="M56" s="30">
        <v>1563</v>
      </c>
      <c r="N56" s="30">
        <v>2.96</v>
      </c>
      <c r="O56" s="30">
        <v>1681</v>
      </c>
      <c r="P56" s="30">
        <v>501</v>
      </c>
      <c r="Q56" s="30">
        <v>2.05</v>
      </c>
      <c r="R56" s="30">
        <v>0</v>
      </c>
      <c r="S56" s="30">
        <v>2847</v>
      </c>
      <c r="T56" s="30">
        <v>1.646</v>
      </c>
    </row>
    <row r="57" spans="1:20" ht="15">
      <c r="A57" s="11" t="s">
        <v>14</v>
      </c>
      <c r="B57" s="30">
        <v>2510</v>
      </c>
      <c r="C57" s="30">
        <v>23</v>
      </c>
      <c r="D57" s="30">
        <v>372</v>
      </c>
      <c r="E57" s="30">
        <v>0</v>
      </c>
      <c r="F57" s="30">
        <v>118</v>
      </c>
      <c r="G57" s="30">
        <v>188</v>
      </c>
      <c r="H57" s="30">
        <v>302</v>
      </c>
      <c r="I57" s="30">
        <v>2660</v>
      </c>
      <c r="J57" s="30">
        <v>2865</v>
      </c>
      <c r="K57" s="30">
        <v>4036</v>
      </c>
      <c r="L57" s="30">
        <v>4083</v>
      </c>
      <c r="M57" s="30">
        <v>3284</v>
      </c>
      <c r="N57" s="30">
        <v>6.18</v>
      </c>
      <c r="O57" s="30">
        <v>3836</v>
      </c>
      <c r="P57" s="30">
        <v>1173</v>
      </c>
      <c r="Q57" s="30">
        <v>4.04</v>
      </c>
      <c r="R57" s="30">
        <v>0</v>
      </c>
      <c r="S57" s="30">
        <v>4842</v>
      </c>
      <c r="T57" s="30">
        <v>3.955</v>
      </c>
    </row>
    <row r="58" spans="1:20" ht="15">
      <c r="A58" s="11" t="s">
        <v>15</v>
      </c>
      <c r="B58" s="30">
        <v>277</v>
      </c>
      <c r="C58" s="30">
        <v>4</v>
      </c>
      <c r="D58" s="30">
        <v>137</v>
      </c>
      <c r="E58" s="30">
        <v>0</v>
      </c>
      <c r="F58" s="30">
        <v>6</v>
      </c>
      <c r="G58" s="30">
        <v>19</v>
      </c>
      <c r="H58" s="30">
        <v>64</v>
      </c>
      <c r="I58" s="30">
        <v>212</v>
      </c>
      <c r="J58" s="30">
        <v>156</v>
      </c>
      <c r="K58" s="30">
        <v>395</v>
      </c>
      <c r="L58" s="30">
        <v>322</v>
      </c>
      <c r="M58" s="30">
        <v>307</v>
      </c>
      <c r="N58" s="30">
        <v>0.33</v>
      </c>
      <c r="O58" s="30">
        <v>370</v>
      </c>
      <c r="P58" s="30">
        <v>101</v>
      </c>
      <c r="Q58" s="30">
        <v>0.34</v>
      </c>
      <c r="R58" s="30">
        <v>0</v>
      </c>
      <c r="S58" s="30">
        <v>370</v>
      </c>
      <c r="T58" s="30">
        <v>0</v>
      </c>
    </row>
    <row r="59" spans="1:20" ht="15">
      <c r="A59" s="11" t="s">
        <v>38</v>
      </c>
      <c r="B59" s="30">
        <v>606</v>
      </c>
      <c r="C59" s="30">
        <v>14</v>
      </c>
      <c r="D59" s="30">
        <v>118</v>
      </c>
      <c r="E59" s="30">
        <v>0</v>
      </c>
      <c r="F59" s="30">
        <v>47</v>
      </c>
      <c r="G59" s="30">
        <v>62</v>
      </c>
      <c r="H59" s="30">
        <v>51</v>
      </c>
      <c r="I59" s="30">
        <v>560</v>
      </c>
      <c r="J59" s="30">
        <v>418</v>
      </c>
      <c r="K59" s="30">
        <v>711</v>
      </c>
      <c r="L59" s="30">
        <v>984</v>
      </c>
      <c r="M59" s="30">
        <v>913</v>
      </c>
      <c r="N59" s="30">
        <v>1.73</v>
      </c>
      <c r="O59" s="30">
        <v>803</v>
      </c>
      <c r="P59" s="30">
        <v>260</v>
      </c>
      <c r="Q59" s="30">
        <v>0.96</v>
      </c>
      <c r="R59" s="30">
        <v>0</v>
      </c>
      <c r="S59" s="30">
        <v>1324</v>
      </c>
      <c r="T59" s="30">
        <v>0</v>
      </c>
    </row>
    <row r="60" spans="1:20" ht="15">
      <c r="A60" s="11" t="s">
        <v>16</v>
      </c>
      <c r="B60" s="30">
        <v>675</v>
      </c>
      <c r="C60" s="30">
        <v>9</v>
      </c>
      <c r="D60" s="30">
        <v>255</v>
      </c>
      <c r="E60" s="30">
        <v>0</v>
      </c>
      <c r="F60" s="30">
        <v>63</v>
      </c>
      <c r="G60" s="30">
        <v>70</v>
      </c>
      <c r="H60" s="30">
        <v>135</v>
      </c>
      <c r="I60" s="30">
        <v>960</v>
      </c>
      <c r="J60" s="30">
        <v>560</v>
      </c>
      <c r="K60" s="30">
        <v>839</v>
      </c>
      <c r="L60" s="30">
        <v>1158</v>
      </c>
      <c r="M60" s="30">
        <v>820</v>
      </c>
      <c r="N60" s="30">
        <v>1.84</v>
      </c>
      <c r="O60" s="30">
        <v>1004</v>
      </c>
      <c r="P60" s="30">
        <v>243</v>
      </c>
      <c r="Q60" s="30">
        <v>1.25</v>
      </c>
      <c r="R60" s="30">
        <v>0</v>
      </c>
      <c r="S60" s="30">
        <v>1410</v>
      </c>
      <c r="T60" s="30">
        <v>1.215</v>
      </c>
    </row>
    <row r="61" spans="1:20" ht="15">
      <c r="A61" s="11" t="s">
        <v>17</v>
      </c>
      <c r="B61" s="30">
        <v>234</v>
      </c>
      <c r="C61" s="30">
        <v>1</v>
      </c>
      <c r="D61" s="30">
        <v>88</v>
      </c>
      <c r="E61" s="30">
        <v>0</v>
      </c>
      <c r="F61" s="30">
        <v>51</v>
      </c>
      <c r="G61" s="30">
        <v>47</v>
      </c>
      <c r="H61" s="30">
        <v>40</v>
      </c>
      <c r="I61" s="30">
        <v>305</v>
      </c>
      <c r="J61" s="30">
        <v>230</v>
      </c>
      <c r="K61" s="30">
        <v>308</v>
      </c>
      <c r="L61" s="30">
        <v>441</v>
      </c>
      <c r="M61" s="30">
        <v>436</v>
      </c>
      <c r="N61" s="30">
        <v>0.78</v>
      </c>
      <c r="O61" s="30">
        <v>434</v>
      </c>
      <c r="P61" s="30">
        <v>118</v>
      </c>
      <c r="Q61" s="30">
        <v>0.47</v>
      </c>
      <c r="R61" s="30">
        <v>0</v>
      </c>
      <c r="S61" s="30">
        <v>611</v>
      </c>
      <c r="T61" s="30">
        <v>0.522</v>
      </c>
    </row>
    <row r="62" spans="1:20" ht="15">
      <c r="A62" s="11" t="s">
        <v>18</v>
      </c>
      <c r="B62" s="30">
        <v>485</v>
      </c>
      <c r="C62" s="30">
        <v>10</v>
      </c>
      <c r="D62" s="30">
        <v>137</v>
      </c>
      <c r="E62" s="30">
        <v>0</v>
      </c>
      <c r="F62" s="30">
        <v>47</v>
      </c>
      <c r="G62" s="30">
        <v>63</v>
      </c>
      <c r="H62" s="30">
        <v>60</v>
      </c>
      <c r="I62" s="30">
        <v>568</v>
      </c>
      <c r="J62" s="30">
        <v>631</v>
      </c>
      <c r="K62" s="30">
        <v>916</v>
      </c>
      <c r="L62" s="30">
        <v>746</v>
      </c>
      <c r="M62" s="30">
        <v>744</v>
      </c>
      <c r="N62" s="30">
        <v>1.28</v>
      </c>
      <c r="O62" s="30">
        <v>783</v>
      </c>
      <c r="P62" s="30">
        <v>201</v>
      </c>
      <c r="Q62" s="30">
        <v>0.9</v>
      </c>
      <c r="R62" s="30">
        <v>0</v>
      </c>
      <c r="S62" s="30">
        <v>1058</v>
      </c>
      <c r="T62" s="30">
        <v>0.763</v>
      </c>
    </row>
    <row r="63" spans="1:20" ht="15">
      <c r="A63" s="11" t="s">
        <v>19</v>
      </c>
      <c r="B63" s="30">
        <v>883</v>
      </c>
      <c r="C63" s="30">
        <v>12</v>
      </c>
      <c r="D63" s="30">
        <v>137</v>
      </c>
      <c r="E63" s="30">
        <v>0</v>
      </c>
      <c r="F63" s="30">
        <v>75</v>
      </c>
      <c r="G63" s="30">
        <v>105</v>
      </c>
      <c r="H63" s="30">
        <v>62</v>
      </c>
      <c r="I63" s="30">
        <v>967</v>
      </c>
      <c r="J63" s="30">
        <v>730</v>
      </c>
      <c r="K63" s="30">
        <v>1138</v>
      </c>
      <c r="L63" s="30">
        <v>1238</v>
      </c>
      <c r="M63" s="30">
        <v>1136</v>
      </c>
      <c r="N63" s="30">
        <v>2.42</v>
      </c>
      <c r="O63" s="30">
        <v>1141</v>
      </c>
      <c r="P63" s="30">
        <v>381</v>
      </c>
      <c r="Q63" s="30">
        <v>1.23</v>
      </c>
      <c r="R63" s="30">
        <v>0</v>
      </c>
      <c r="S63" s="30">
        <v>1746</v>
      </c>
      <c r="T63" s="30">
        <v>1.358</v>
      </c>
    </row>
    <row r="64" spans="1:20" ht="15">
      <c r="A64" s="11" t="s">
        <v>20</v>
      </c>
      <c r="B64" s="30">
        <v>476</v>
      </c>
      <c r="C64" s="30">
        <v>10</v>
      </c>
      <c r="D64" s="30">
        <v>137</v>
      </c>
      <c r="E64" s="30">
        <v>0</v>
      </c>
      <c r="F64" s="30">
        <v>71</v>
      </c>
      <c r="G64" s="30">
        <v>83</v>
      </c>
      <c r="H64" s="30">
        <v>44</v>
      </c>
      <c r="I64" s="30">
        <v>373</v>
      </c>
      <c r="J64" s="30">
        <v>311</v>
      </c>
      <c r="K64" s="30">
        <v>593</v>
      </c>
      <c r="L64" s="30">
        <v>492</v>
      </c>
      <c r="M64" s="30">
        <v>990</v>
      </c>
      <c r="N64" s="30">
        <v>1.23</v>
      </c>
      <c r="O64" s="30">
        <v>644</v>
      </c>
      <c r="P64" s="30">
        <v>226</v>
      </c>
      <c r="Q64" s="30">
        <v>0.86</v>
      </c>
      <c r="R64" s="30">
        <v>0</v>
      </c>
      <c r="S64" s="30">
        <v>946</v>
      </c>
      <c r="T64" s="30">
        <v>0.569</v>
      </c>
    </row>
    <row r="65" spans="1:20" ht="15">
      <c r="A65" s="11" t="s">
        <v>21</v>
      </c>
      <c r="B65" s="30">
        <v>199</v>
      </c>
      <c r="C65" s="30">
        <v>1</v>
      </c>
      <c r="D65" s="30">
        <v>39</v>
      </c>
      <c r="E65" s="30">
        <v>0</v>
      </c>
      <c r="F65" s="30">
        <v>13</v>
      </c>
      <c r="G65" s="30">
        <v>15</v>
      </c>
      <c r="H65" s="30">
        <v>22</v>
      </c>
      <c r="I65" s="30">
        <v>187</v>
      </c>
      <c r="J65" s="30">
        <v>115</v>
      </c>
      <c r="K65" s="30">
        <v>261</v>
      </c>
      <c r="L65" s="30">
        <v>229</v>
      </c>
      <c r="M65" s="30">
        <v>291</v>
      </c>
      <c r="N65" s="30">
        <v>0.6</v>
      </c>
      <c r="O65" s="30">
        <v>340</v>
      </c>
      <c r="P65" s="30">
        <v>96</v>
      </c>
      <c r="Q65" s="30">
        <v>0.37</v>
      </c>
      <c r="R65" s="30">
        <v>0</v>
      </c>
      <c r="S65" s="30">
        <v>267</v>
      </c>
      <c r="T65" s="30">
        <v>0.586</v>
      </c>
    </row>
    <row r="66" spans="1:20" ht="15">
      <c r="A66" s="11" t="s">
        <v>22</v>
      </c>
      <c r="B66" s="30">
        <v>753</v>
      </c>
      <c r="C66" s="30">
        <v>114</v>
      </c>
      <c r="D66" s="30">
        <v>127</v>
      </c>
      <c r="E66" s="30">
        <v>0</v>
      </c>
      <c r="F66" s="30">
        <v>157</v>
      </c>
      <c r="G66" s="30">
        <v>821</v>
      </c>
      <c r="H66" s="30">
        <v>150</v>
      </c>
      <c r="I66" s="30">
        <v>762</v>
      </c>
      <c r="J66" s="30">
        <v>433</v>
      </c>
      <c r="K66" s="30">
        <v>729</v>
      </c>
      <c r="L66" s="30">
        <v>764</v>
      </c>
      <c r="M66" s="30">
        <v>698</v>
      </c>
      <c r="N66" s="30">
        <v>1.31</v>
      </c>
      <c r="O66" s="30">
        <v>812</v>
      </c>
      <c r="P66" s="30">
        <v>211</v>
      </c>
      <c r="Q66" s="30">
        <v>0.8</v>
      </c>
      <c r="R66" s="30">
        <v>0</v>
      </c>
      <c r="S66" s="30">
        <v>1230</v>
      </c>
      <c r="T66" s="30">
        <v>0.81</v>
      </c>
    </row>
    <row r="67" spans="1:20" ht="15">
      <c r="A67" s="11" t="s">
        <v>23</v>
      </c>
      <c r="B67" s="30">
        <v>641</v>
      </c>
      <c r="C67" s="30">
        <v>8</v>
      </c>
      <c r="D67" s="30">
        <v>255</v>
      </c>
      <c r="E67" s="30">
        <v>0</v>
      </c>
      <c r="F67" s="30">
        <v>51</v>
      </c>
      <c r="G67" s="30">
        <v>87</v>
      </c>
      <c r="H67" s="30">
        <v>94</v>
      </c>
      <c r="I67" s="30">
        <v>762</v>
      </c>
      <c r="J67" s="30">
        <v>568</v>
      </c>
      <c r="K67" s="30">
        <v>966</v>
      </c>
      <c r="L67" s="30">
        <v>794</v>
      </c>
      <c r="M67" s="30">
        <v>1053</v>
      </c>
      <c r="N67" s="30">
        <v>1.67</v>
      </c>
      <c r="O67" s="30">
        <v>738</v>
      </c>
      <c r="P67" s="30">
        <v>265</v>
      </c>
      <c r="Q67" s="30">
        <v>0.97</v>
      </c>
      <c r="R67" s="30">
        <v>0</v>
      </c>
      <c r="S67" s="30">
        <v>1574</v>
      </c>
      <c r="T67" s="30">
        <v>0.967</v>
      </c>
    </row>
    <row r="68" spans="1:20" ht="15">
      <c r="A68" s="11" t="s">
        <v>24</v>
      </c>
      <c r="B68" s="30">
        <v>390</v>
      </c>
      <c r="C68" s="30">
        <v>10</v>
      </c>
      <c r="D68" s="30">
        <v>216</v>
      </c>
      <c r="E68" s="30">
        <v>0</v>
      </c>
      <c r="F68" s="30">
        <v>10</v>
      </c>
      <c r="G68" s="30">
        <v>39</v>
      </c>
      <c r="H68" s="30">
        <v>43</v>
      </c>
      <c r="I68" s="30">
        <v>543</v>
      </c>
      <c r="J68" s="30">
        <v>385</v>
      </c>
      <c r="K68" s="30">
        <v>537</v>
      </c>
      <c r="L68" s="30">
        <v>526</v>
      </c>
      <c r="M68" s="30">
        <v>357</v>
      </c>
      <c r="N68" s="30">
        <v>1.09</v>
      </c>
      <c r="O68" s="30">
        <v>457</v>
      </c>
      <c r="P68" s="30">
        <v>159</v>
      </c>
      <c r="Q68" s="30">
        <v>0.49</v>
      </c>
      <c r="R68" s="30">
        <v>0</v>
      </c>
      <c r="S68" s="30">
        <v>1023</v>
      </c>
      <c r="T68" s="30">
        <v>0.743</v>
      </c>
    </row>
    <row r="69" spans="1:20" ht="15">
      <c r="A69" s="11" t="s">
        <v>25</v>
      </c>
      <c r="B69" s="30">
        <v>398</v>
      </c>
      <c r="C69" s="30">
        <v>5</v>
      </c>
      <c r="D69" s="30">
        <v>188</v>
      </c>
      <c r="E69" s="30">
        <v>0</v>
      </c>
      <c r="F69" s="30">
        <v>55</v>
      </c>
      <c r="G69" s="30">
        <v>73</v>
      </c>
      <c r="H69" s="30">
        <v>49</v>
      </c>
      <c r="I69" s="30">
        <v>458</v>
      </c>
      <c r="J69" s="30">
        <v>328</v>
      </c>
      <c r="K69" s="30">
        <v>553</v>
      </c>
      <c r="L69" s="30">
        <v>517</v>
      </c>
      <c r="M69" s="30">
        <v>579</v>
      </c>
      <c r="N69" s="30">
        <v>0.998</v>
      </c>
      <c r="O69" s="30">
        <v>638</v>
      </c>
      <c r="P69" s="30">
        <v>187</v>
      </c>
      <c r="Q69" s="30">
        <v>0.76</v>
      </c>
      <c r="R69" s="30">
        <v>0</v>
      </c>
      <c r="S69" s="30">
        <v>731</v>
      </c>
      <c r="T69" s="30">
        <v>0.736</v>
      </c>
    </row>
    <row r="70" spans="1:20" ht="15">
      <c r="A70" s="11" t="s">
        <v>26</v>
      </c>
      <c r="B70" s="30">
        <v>154</v>
      </c>
      <c r="C70" s="30">
        <v>5</v>
      </c>
      <c r="D70" s="30">
        <v>39</v>
      </c>
      <c r="E70" s="30">
        <v>0</v>
      </c>
      <c r="F70" s="30">
        <v>5</v>
      </c>
      <c r="G70" s="30">
        <v>16</v>
      </c>
      <c r="H70" s="30">
        <v>49</v>
      </c>
      <c r="I70" s="30">
        <v>144</v>
      </c>
      <c r="J70" s="30">
        <v>164</v>
      </c>
      <c r="K70" s="30">
        <v>355</v>
      </c>
      <c r="L70" s="30">
        <v>144</v>
      </c>
      <c r="M70" s="30">
        <v>235</v>
      </c>
      <c r="N70" s="30">
        <v>0.576</v>
      </c>
      <c r="O70" s="30">
        <v>239</v>
      </c>
      <c r="P70" s="30">
        <v>60</v>
      </c>
      <c r="Q70" s="30">
        <v>0.76</v>
      </c>
      <c r="R70" s="30">
        <v>0</v>
      </c>
      <c r="S70" s="30">
        <v>275</v>
      </c>
      <c r="T70" s="30">
        <v>0.388</v>
      </c>
    </row>
    <row r="71" spans="1:20" ht="15">
      <c r="A71" s="11" t="s">
        <v>27</v>
      </c>
      <c r="B71" s="30">
        <v>641</v>
      </c>
      <c r="C71" s="30">
        <v>11</v>
      </c>
      <c r="D71" s="30"/>
      <c r="E71" s="30">
        <v>0</v>
      </c>
      <c r="F71" s="30">
        <v>71</v>
      </c>
      <c r="G71" s="30">
        <v>78</v>
      </c>
      <c r="H71" s="30">
        <v>76</v>
      </c>
      <c r="I71" s="30">
        <v>653</v>
      </c>
      <c r="J71" s="30">
        <v>713</v>
      </c>
      <c r="K71" s="30">
        <v>1193</v>
      </c>
      <c r="L71" s="30">
        <v>967</v>
      </c>
      <c r="M71" s="30">
        <v>1065</v>
      </c>
      <c r="N71" s="30">
        <v>1.58</v>
      </c>
      <c r="O71" s="30">
        <v>904</v>
      </c>
      <c r="P71" s="30">
        <v>311</v>
      </c>
      <c r="Q71" s="30">
        <v>1.07</v>
      </c>
      <c r="R71" s="30">
        <v>0</v>
      </c>
      <c r="S71" s="30">
        <v>1247</v>
      </c>
      <c r="T71" s="30">
        <v>0.99</v>
      </c>
    </row>
    <row r="72" spans="2:20" ht="15">
      <c r="B72" s="33">
        <f>SUM(B54:B71)</f>
        <v>11642</v>
      </c>
      <c r="C72" s="33">
        <f aca="true" t="shared" si="0" ref="C72:T72">SUM(C54:C71)</f>
        <v>285</v>
      </c>
      <c r="D72" s="33">
        <f t="shared" si="0"/>
        <v>3607</v>
      </c>
      <c r="E72" s="33">
        <f t="shared" si="0"/>
        <v>0</v>
      </c>
      <c r="F72" s="33">
        <f t="shared" si="0"/>
        <v>1323</v>
      </c>
      <c r="G72" s="33">
        <f t="shared" si="0"/>
        <v>2879</v>
      </c>
      <c r="H72" s="33">
        <f t="shared" si="0"/>
        <v>1602</v>
      </c>
      <c r="I72" s="33">
        <f t="shared" si="0"/>
        <v>13924</v>
      </c>
      <c r="J72" s="33">
        <f t="shared" si="0"/>
        <v>11569</v>
      </c>
      <c r="K72" s="33">
        <f t="shared" si="0"/>
        <v>17453</v>
      </c>
      <c r="L72" s="33">
        <f t="shared" si="0"/>
        <v>18684</v>
      </c>
      <c r="M72" s="33">
        <f t="shared" si="0"/>
        <v>17007</v>
      </c>
      <c r="N72" s="33">
        <f t="shared" si="0"/>
        <v>33.404</v>
      </c>
      <c r="O72" s="33">
        <f t="shared" si="0"/>
        <v>17205</v>
      </c>
      <c r="P72" s="33">
        <f t="shared" si="0"/>
        <v>5597</v>
      </c>
      <c r="Q72" s="33">
        <f t="shared" si="0"/>
        <v>20.17</v>
      </c>
      <c r="R72" s="33">
        <f t="shared" si="0"/>
        <v>0</v>
      </c>
      <c r="S72" s="33">
        <f t="shared" si="0"/>
        <v>25174</v>
      </c>
      <c r="T72" s="33">
        <f t="shared" si="0"/>
        <v>18.805000000000003</v>
      </c>
    </row>
    <row r="76" ht="15">
      <c r="A76" s="11" t="s">
        <v>91</v>
      </c>
    </row>
  </sheetData>
  <hyperlinks>
    <hyperlink ref="J1" r:id="rId1" display="http://www.dietas.net/tablas-y-calculadoras/tabla-de-composicion-nutricional-de-los-alimentos"/>
  </hyperlinks>
  <printOptions/>
  <pageMargins left="0.7" right="0.7" top="0.75" bottom="0.75" header="0.3" footer="0.3"/>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E0AA0-4B97-412E-9CB5-A8115851AE25}">
  <dimension ref="A1:S66"/>
  <sheetViews>
    <sheetView zoomScale="96" zoomScaleNormal="96" workbookViewId="0" topLeftCell="A1">
      <pane xSplit="1" ySplit="4" topLeftCell="B5" activePane="bottomRight" state="frozen"/>
      <selection pane="topRight" activeCell="B1" sqref="B1"/>
      <selection pane="bottomLeft" activeCell="A5" sqref="A5"/>
      <selection pane="bottomRight" activeCell="S6" sqref="S6"/>
    </sheetView>
  </sheetViews>
  <sheetFormatPr defaultColWidth="11.421875" defaultRowHeight="15"/>
  <cols>
    <col min="1" max="1" width="28.28125" style="0" customWidth="1"/>
    <col min="2" max="2" width="10.7109375" style="0" customWidth="1"/>
    <col min="3" max="3" width="8.7109375" style="0" customWidth="1"/>
    <col min="4" max="4" width="9.421875" style="6" customWidth="1"/>
    <col min="16" max="16" width="11.421875" style="6" hidden="1" customWidth="1"/>
    <col min="17" max="17" width="11.421875" style="23" hidden="1" customWidth="1"/>
  </cols>
  <sheetData>
    <row r="1" spans="1:19" ht="15">
      <c r="A1" s="2" t="s">
        <v>71</v>
      </c>
      <c r="P1" s="7" t="s">
        <v>72</v>
      </c>
      <c r="Q1" s="23" t="s">
        <v>73</v>
      </c>
      <c r="R1" s="5" t="s">
        <v>83</v>
      </c>
      <c r="S1" s="5" t="s">
        <v>84</v>
      </c>
    </row>
    <row r="2" spans="1:19" ht="15">
      <c r="A2" s="5" t="s">
        <v>85</v>
      </c>
      <c r="B2" s="1">
        <f>B3*INGREDIENTES!B2/100</f>
        <v>0.6</v>
      </c>
      <c r="C2" s="1">
        <f>C3*INGREDIENTES!C2/100</f>
        <v>1.5</v>
      </c>
      <c r="D2" s="1">
        <f>D3*INGREDIENTES!D2/100</f>
        <v>1.425</v>
      </c>
      <c r="E2" s="1">
        <f>E3*INGREDIENTES!E2/100</f>
        <v>0.5</v>
      </c>
      <c r="F2" s="1">
        <f>F3*INGREDIENTES!G2/100</f>
        <v>0.5</v>
      </c>
      <c r="G2" s="1">
        <f>G3*INGREDIENTES!H2/100</f>
        <v>0.335</v>
      </c>
      <c r="H2" s="1">
        <f>H3*INGREDIENTES!I2/100</f>
        <v>0.35</v>
      </c>
      <c r="I2" s="1">
        <f>I3*INGREDIENTES!J2/100</f>
        <v>0.375</v>
      </c>
      <c r="J2" s="1">
        <f>J3*INGREDIENTES!K2/100</f>
        <v>0.35</v>
      </c>
      <c r="K2" s="1">
        <f>K3*INGREDIENTES!L2/100</f>
        <v>0.3125</v>
      </c>
      <c r="L2" s="1">
        <f>L3*INGREDIENTES!M2/100</f>
        <v>0.6375</v>
      </c>
      <c r="M2" s="1">
        <f>M3*INGREDIENTES!N2/100</f>
        <v>0.275</v>
      </c>
      <c r="N2" s="1">
        <f>N3*INGREDIENTES!O2/100</f>
        <v>0.1</v>
      </c>
      <c r="O2" s="1">
        <f>O3*INGREDIENTES!P2/100</f>
        <v>0.225</v>
      </c>
      <c r="P2" s="7"/>
      <c r="R2" s="5">
        <f>SUM(B2:O2)</f>
        <v>7.484999999999999</v>
      </c>
      <c r="S2" s="5">
        <f>R2/10</f>
        <v>0.7484999999999999</v>
      </c>
    </row>
    <row r="3" spans="1:17" ht="15.75" thickBot="1">
      <c r="A3" s="5" t="s">
        <v>86</v>
      </c>
      <c r="B3" s="1">
        <v>100</v>
      </c>
      <c r="C3" s="1">
        <v>100</v>
      </c>
      <c r="D3" s="7">
        <v>150</v>
      </c>
      <c r="E3" s="1">
        <v>50</v>
      </c>
      <c r="F3" s="1">
        <v>50</v>
      </c>
      <c r="G3" s="1">
        <v>50</v>
      </c>
      <c r="H3" s="1">
        <v>25</v>
      </c>
      <c r="I3" s="1">
        <v>25</v>
      </c>
      <c r="J3" s="1">
        <v>25</v>
      </c>
      <c r="K3" s="1">
        <v>25</v>
      </c>
      <c r="L3" s="1">
        <v>25</v>
      </c>
      <c r="M3" s="1">
        <v>25</v>
      </c>
      <c r="N3" s="1">
        <v>25</v>
      </c>
      <c r="O3" s="1">
        <v>25</v>
      </c>
      <c r="P3" s="18">
        <f>SUM(B3:O3)</f>
        <v>700</v>
      </c>
      <c r="Q3" s="24">
        <v>10</v>
      </c>
    </row>
    <row r="4" spans="2:19" s="1" customFormat="1" ht="15.75" thickBot="1">
      <c r="B4" s="34" t="s">
        <v>28</v>
      </c>
      <c r="C4" s="35" t="s">
        <v>29</v>
      </c>
      <c r="D4" s="36" t="s">
        <v>39</v>
      </c>
      <c r="E4" s="3" t="s">
        <v>44</v>
      </c>
      <c r="F4" s="35" t="s">
        <v>42</v>
      </c>
      <c r="G4" s="3" t="s">
        <v>43</v>
      </c>
      <c r="H4" s="35" t="s">
        <v>45</v>
      </c>
      <c r="I4" t="s">
        <v>46</v>
      </c>
      <c r="J4" s="3" t="s">
        <v>48</v>
      </c>
      <c r="K4" s="35" t="s">
        <v>47</v>
      </c>
      <c r="L4" s="3" t="s">
        <v>49</v>
      </c>
      <c r="M4" s="35" t="s">
        <v>55</v>
      </c>
      <c r="N4" s="35" t="s">
        <v>56</v>
      </c>
      <c r="O4" s="3" t="s">
        <v>50</v>
      </c>
      <c r="P4" s="7"/>
      <c r="Q4" s="25" t="s">
        <v>74</v>
      </c>
      <c r="R4" s="1" t="s">
        <v>92</v>
      </c>
      <c r="S4" s="1" t="s">
        <v>72</v>
      </c>
    </row>
    <row r="5" spans="1:19" ht="15">
      <c r="A5" s="5" t="s">
        <v>70</v>
      </c>
      <c r="B5" s="1"/>
      <c r="C5" s="1"/>
      <c r="Q5" s="25" t="s">
        <v>75</v>
      </c>
      <c r="R5" s="1" t="s">
        <v>93</v>
      </c>
      <c r="S5" s="1" t="s">
        <v>94</v>
      </c>
    </row>
    <row r="6" spans="1:19" ht="15">
      <c r="A6" t="s">
        <v>0</v>
      </c>
      <c r="B6" s="28">
        <v>389</v>
      </c>
      <c r="C6" s="27">
        <v>302</v>
      </c>
      <c r="D6" s="26">
        <f>INGREDIENTES!D6*1.5</f>
        <v>408</v>
      </c>
      <c r="E6" s="8">
        <f>INGREDIENTES!E6/2</f>
        <v>20.84</v>
      </c>
      <c r="F6" s="8">
        <f>INGREDIENTES!G6/2</f>
        <v>141.5</v>
      </c>
      <c r="G6" s="8">
        <f>INGREDIENTES!H6/2</f>
        <v>144.725</v>
      </c>
      <c r="H6" s="8">
        <f>INGREDIENTES!I6/4</f>
        <v>162.25</v>
      </c>
      <c r="I6" s="8">
        <f>INGREDIENTES!J6/4</f>
        <v>165.25</v>
      </c>
      <c r="J6" s="8">
        <f>INGREDIENTES!K6/4</f>
        <v>144.25</v>
      </c>
      <c r="K6" s="8">
        <f>INGREDIENTES!L6/4</f>
        <v>152.5</v>
      </c>
      <c r="L6" s="8">
        <f>INGREDIENTES!M6/4</f>
        <v>150.75</v>
      </c>
      <c r="M6" s="8">
        <f>INGREDIENTES!N6/4</f>
        <v>143.5</v>
      </c>
      <c r="N6" s="8">
        <f>INGREDIENTES!O6/4</f>
        <v>160</v>
      </c>
      <c r="O6" s="8">
        <f>INGREDIENTES!P6/4</f>
        <v>172.5</v>
      </c>
      <c r="P6" s="18">
        <f>SUM(B6:O6)</f>
        <v>2657.0649999999996</v>
      </c>
      <c r="Q6" s="22">
        <f>P6/10</f>
        <v>265.70649999999995</v>
      </c>
      <c r="R6" s="6">
        <f>SUM(B6:O6)</f>
        <v>2657.0649999999996</v>
      </c>
      <c r="S6" s="6">
        <f>R6/10</f>
        <v>265.70649999999995</v>
      </c>
    </row>
    <row r="7" spans="1:19" ht="15">
      <c r="A7" t="s">
        <v>52</v>
      </c>
      <c r="B7" s="26">
        <v>11.72</v>
      </c>
      <c r="C7" s="8">
        <v>0.38</v>
      </c>
      <c r="D7" s="8">
        <f>INGREDIENTES!D7*1.5</f>
        <v>5.415</v>
      </c>
      <c r="E7" s="8">
        <f>INGREDIENTES!E7/2</f>
        <v>0.315</v>
      </c>
      <c r="F7" s="8">
        <f>INGREDIENTES!G7/2</f>
        <v>1.695</v>
      </c>
      <c r="G7" s="8">
        <f>INGREDIENTES!H7/2</f>
        <v>0.94</v>
      </c>
      <c r="H7" s="8">
        <f>INGREDIENTES!I7/4</f>
        <v>3.605</v>
      </c>
      <c r="I7" s="8">
        <f>INGREDIENTES!J7/4</f>
        <v>3.0025</v>
      </c>
      <c r="J7" s="8">
        <f>INGREDIENTES!K7/4</f>
        <v>4.375</v>
      </c>
      <c r="K7" s="27">
        <f>INGREDIENTES!L7/4</f>
        <v>4.6775</v>
      </c>
      <c r="L7" s="8">
        <f>INGREDIENTES!M7/4</f>
        <v>4.4125</v>
      </c>
      <c r="M7" s="29">
        <f>INGREDIENTES!N7/4</f>
        <v>7.5</v>
      </c>
      <c r="N7" s="8">
        <f>INGREDIENTES!O7/4</f>
        <v>4.3125</v>
      </c>
      <c r="O7" s="8">
        <f>INGREDIENTES!P7/4</f>
        <v>1.975</v>
      </c>
      <c r="P7" s="19">
        <f aca="true" t="shared" si="0" ref="P7:P14">SUM(B7:O7)</f>
        <v>54.32500000000001</v>
      </c>
      <c r="Q7" s="23">
        <f aca="true" t="shared" si="1" ref="Q7:Q14">P7/10</f>
        <v>5.432500000000001</v>
      </c>
      <c r="R7" s="6">
        <f aca="true" t="shared" si="2" ref="R7:R14">SUM(B7:O7)</f>
        <v>54.32500000000001</v>
      </c>
      <c r="S7" s="6">
        <f aca="true" t="shared" si="3" ref="S7:S14">R7/10</f>
        <v>5.432500000000001</v>
      </c>
    </row>
    <row r="8" spans="1:19" ht="15">
      <c r="A8" t="s">
        <v>53</v>
      </c>
      <c r="B8" s="27">
        <v>55.7</v>
      </c>
      <c r="C8" s="29">
        <v>75.1</v>
      </c>
      <c r="D8" s="26">
        <f>INGREDIENTES!D8*1.5</f>
        <v>82.65</v>
      </c>
      <c r="E8" s="8">
        <f>INGREDIENTES!E8/2</f>
        <v>3.025</v>
      </c>
      <c r="F8" s="8">
        <f>INGREDIENTES!G8/2</f>
        <v>31.32</v>
      </c>
      <c r="G8" s="8">
        <f>INGREDIENTES!H8/2</f>
        <v>32.55</v>
      </c>
      <c r="H8" s="8">
        <f>INGREDIENTES!I8/4</f>
        <v>1.1</v>
      </c>
      <c r="I8" s="8">
        <f>INGREDIENTES!J8/4</f>
        <v>4.25</v>
      </c>
      <c r="J8" s="8">
        <f>INGREDIENTES!K8/4</f>
        <v>7.625</v>
      </c>
      <c r="K8" s="8">
        <f>INGREDIENTES!L8/4</f>
        <v>1.34</v>
      </c>
      <c r="L8" s="8">
        <f>INGREDIENTES!M8/4</f>
        <v>2.9</v>
      </c>
      <c r="M8" s="8">
        <f>INGREDIENTES!N8/4</f>
        <v>3.6775</v>
      </c>
      <c r="N8" s="8">
        <f>INGREDIENTES!O8/4</f>
        <v>2.285</v>
      </c>
      <c r="O8" s="8">
        <f>INGREDIENTES!P8/4</f>
        <v>2.225</v>
      </c>
      <c r="P8" s="19">
        <f t="shared" si="0"/>
        <v>305.74750000000006</v>
      </c>
      <c r="Q8" s="23">
        <f t="shared" si="1"/>
        <v>30.574750000000005</v>
      </c>
      <c r="R8" s="6">
        <f t="shared" si="2"/>
        <v>305.74750000000006</v>
      </c>
      <c r="S8" s="6">
        <f t="shared" si="3"/>
        <v>30.574750000000005</v>
      </c>
    </row>
    <row r="9" spans="1:19" ht="15">
      <c r="A9" t="s">
        <v>51</v>
      </c>
      <c r="B9" s="29">
        <v>9.67</v>
      </c>
      <c r="C9" s="8">
        <v>0</v>
      </c>
      <c r="D9" s="26">
        <f>INGREDIENTES!D9*1.5</f>
        <v>19.35</v>
      </c>
      <c r="E9" s="8">
        <f>INGREDIENTES!E9/2</f>
        <v>2.45</v>
      </c>
      <c r="F9" s="27">
        <f>INGREDIENTES!G9/2</f>
        <v>3.65</v>
      </c>
      <c r="G9" s="8">
        <f>INGREDIENTES!H9/2</f>
        <v>4.35</v>
      </c>
      <c r="H9" s="8">
        <f>INGREDIENTES!I9/4</f>
        <v>1.45</v>
      </c>
      <c r="I9" s="8">
        <f>INGREDIENTES!J9/4</f>
        <v>2.055</v>
      </c>
      <c r="J9" s="8">
        <f>INGREDIENTES!K9/4</f>
        <v>0.725</v>
      </c>
      <c r="K9" s="8">
        <f>INGREDIENTES!L9/4</f>
        <v>3.38</v>
      </c>
      <c r="L9" s="8">
        <f>INGREDIENTES!M9/4</f>
        <v>2.65</v>
      </c>
      <c r="M9" s="8">
        <f>INGREDIENTES!N9/4</f>
        <v>1.5</v>
      </c>
      <c r="N9" s="8">
        <f>INGREDIENTES!O9/4</f>
        <v>2.875</v>
      </c>
      <c r="O9" s="8">
        <f>INGREDIENTES!P9/4</f>
        <v>3.425</v>
      </c>
      <c r="P9" s="19">
        <f t="shared" si="0"/>
        <v>57.53000000000001</v>
      </c>
      <c r="Q9" s="23">
        <f t="shared" si="1"/>
        <v>5.753000000000001</v>
      </c>
      <c r="R9" s="6">
        <f t="shared" si="2"/>
        <v>57.53000000000001</v>
      </c>
      <c r="S9" s="6">
        <f t="shared" si="3"/>
        <v>5.753000000000001</v>
      </c>
    </row>
    <row r="10" spans="1:19" ht="15">
      <c r="A10" t="s">
        <v>54</v>
      </c>
      <c r="B10" s="8">
        <v>7.09</v>
      </c>
      <c r="C10" s="8">
        <v>0</v>
      </c>
      <c r="D10" s="8">
        <f>INGREDIENTES!D10*1.5</f>
        <v>1.9500000000000002</v>
      </c>
      <c r="E10" s="8">
        <f>INGREDIENTES!E10/2</f>
        <v>0.3</v>
      </c>
      <c r="F10" s="8">
        <f>INGREDIENTES!G10/2</f>
        <v>0.255</v>
      </c>
      <c r="G10" s="8">
        <f>INGREDIENTES!H10/2</f>
        <v>0.225</v>
      </c>
      <c r="H10" s="26">
        <f>INGREDIENTES!I10/4</f>
        <v>15.625</v>
      </c>
      <c r="I10" s="26">
        <f>INGREDIENTES!J10/4</f>
        <v>15.4</v>
      </c>
      <c r="J10" s="8">
        <f>INGREDIENTES!K10/4</f>
        <v>10.6</v>
      </c>
      <c r="K10" s="8">
        <f>INGREDIENTES!L10/4</f>
        <v>13.525</v>
      </c>
      <c r="L10" s="8">
        <f>INGREDIENTES!M10/4</f>
        <v>12.9</v>
      </c>
      <c r="M10" s="8">
        <f>INGREDIENTES!N10/4</f>
        <v>12.25</v>
      </c>
      <c r="N10" s="8">
        <f>INGREDIENTES!O10/4</f>
        <v>14.2</v>
      </c>
      <c r="O10" s="26">
        <f>INGREDIENTES!P10/4</f>
        <v>15.5</v>
      </c>
      <c r="P10" s="19">
        <f t="shared" si="0"/>
        <v>119.82000000000001</v>
      </c>
      <c r="Q10" s="23">
        <f t="shared" si="1"/>
        <v>11.982000000000001</v>
      </c>
      <c r="R10" s="6">
        <f t="shared" si="2"/>
        <v>119.82000000000001</v>
      </c>
      <c r="S10" s="6">
        <f t="shared" si="3"/>
        <v>11.982000000000001</v>
      </c>
    </row>
    <row r="11" spans="1:19" ht="15">
      <c r="A11" t="s">
        <v>64</v>
      </c>
      <c r="B11" s="8">
        <v>1.45</v>
      </c>
      <c r="C11" s="8">
        <v>0</v>
      </c>
      <c r="D11" s="8">
        <f>INGREDIENTES!D11*1.5</f>
        <v>0.39</v>
      </c>
      <c r="E11" s="8">
        <f>INGREDIENTES!E11/2</f>
        <v>0.5</v>
      </c>
      <c r="F11" s="8">
        <f>INGREDIENTES!G11/2</f>
        <v>0.1</v>
      </c>
      <c r="G11" s="8">
        <f>INGREDIENTES!H11/2</f>
        <v>0.075</v>
      </c>
      <c r="H11" s="27">
        <f>INGREDIENTES!I11/4</f>
        <v>1.7075</v>
      </c>
      <c r="I11" s="8">
        <f>INGREDIENTES!J11/4</f>
        <v>1.0175</v>
      </c>
      <c r="J11" s="29">
        <f>INGREDIENTES!K11/4</f>
        <v>2.2075</v>
      </c>
      <c r="K11" s="8">
        <f>INGREDIENTES!L11/4</f>
        <v>1.035</v>
      </c>
      <c r="L11" s="8">
        <f>INGREDIENTES!M11/4</f>
        <v>1.535</v>
      </c>
      <c r="M11" s="29">
        <f>INGREDIENTES!N11/4</f>
        <v>2.1675</v>
      </c>
      <c r="N11" s="8">
        <f>INGREDIENTES!O11/4</f>
        <v>1.5</v>
      </c>
      <c r="O11" s="26">
        <f>INGREDIENTES!P11/4</f>
        <v>13.25</v>
      </c>
      <c r="P11" s="19">
        <f t="shared" si="0"/>
        <v>26.935000000000002</v>
      </c>
      <c r="Q11" s="23">
        <f t="shared" si="1"/>
        <v>2.6935000000000002</v>
      </c>
      <c r="R11" s="6">
        <f t="shared" si="2"/>
        <v>26.935000000000002</v>
      </c>
      <c r="S11" s="6">
        <f t="shared" si="3"/>
        <v>2.6935000000000002</v>
      </c>
    </row>
    <row r="12" spans="1:19" ht="15">
      <c r="A12" t="s">
        <v>65</v>
      </c>
      <c r="B12" s="8">
        <v>2.55</v>
      </c>
      <c r="C12" s="8">
        <v>0</v>
      </c>
      <c r="D12" s="8">
        <f>INGREDIENTES!D12*1.5</f>
        <v>0.43499999999999994</v>
      </c>
      <c r="E12" s="8">
        <f>INGREDIENTES!E12/2</f>
        <v>0.5</v>
      </c>
      <c r="F12" s="8">
        <f>INGREDIENTES!G12/2</f>
        <v>0.35</v>
      </c>
      <c r="G12" s="8">
        <f>INGREDIENTES!H12/2</f>
        <v>0.075</v>
      </c>
      <c r="H12" s="8">
        <f>INGREDIENTES!I12/4</f>
        <v>2.735</v>
      </c>
      <c r="I12" s="26">
        <f>INGREDIENTES!J12/4</f>
        <v>11.4825</v>
      </c>
      <c r="J12" s="8">
        <f>INGREDIENTES!K12/4</f>
        <v>6.145</v>
      </c>
      <c r="K12" s="29">
        <f>INGREDIENTES!L12/4</f>
        <v>8.2725</v>
      </c>
      <c r="L12" s="29">
        <f>INGREDIENTES!M12/4</f>
        <v>8.6325</v>
      </c>
      <c r="M12" s="27">
        <f>INGREDIENTES!N12/4</f>
        <v>4.05</v>
      </c>
      <c r="N12" s="8">
        <f>INGREDIENTES!O12/4</f>
        <v>2.5</v>
      </c>
      <c r="O12" s="8">
        <f>INGREDIENTES!P12/4</f>
        <v>0.875</v>
      </c>
      <c r="P12" s="19">
        <f t="shared" si="0"/>
        <v>48.6025</v>
      </c>
      <c r="Q12" s="23">
        <f t="shared" si="1"/>
        <v>4.86025</v>
      </c>
      <c r="R12" s="6">
        <f t="shared" si="2"/>
        <v>48.6025</v>
      </c>
      <c r="S12" s="6">
        <f t="shared" si="3"/>
        <v>4.86025</v>
      </c>
    </row>
    <row r="13" spans="1:19" ht="15">
      <c r="A13" t="s">
        <v>66</v>
      </c>
      <c r="B13" s="8">
        <v>2.86</v>
      </c>
      <c r="C13" s="8">
        <v>0</v>
      </c>
      <c r="D13" s="8">
        <f>INGREDIENTES!D13*1.5</f>
        <v>0.9299999999999999</v>
      </c>
      <c r="E13" s="8">
        <f>INGREDIENTES!E13/2</f>
        <v>0.5</v>
      </c>
      <c r="F13" s="8">
        <f>INGREDIENTES!G13/2</f>
        <v>0.35</v>
      </c>
      <c r="G13" s="8">
        <f>INGREDIENTES!H13/2</f>
        <v>0.015</v>
      </c>
      <c r="H13" s="26">
        <f>INGREDIENTES!I13/4</f>
        <v>10.4225</v>
      </c>
      <c r="I13" s="8">
        <f>INGREDIENTES!J13/4</f>
        <v>2.1525</v>
      </c>
      <c r="J13" s="8">
        <f>INGREDIENTES!K13/4</f>
        <v>1.8375</v>
      </c>
      <c r="K13" s="27">
        <f>INGREDIENTES!L13/4</f>
        <v>3.215</v>
      </c>
      <c r="L13" s="8">
        <f>INGREDIENTES!M13/4</f>
        <v>0.31</v>
      </c>
      <c r="M13" s="29">
        <f>INGREDIENTES!N13/4</f>
        <v>5.225</v>
      </c>
      <c r="N13" s="26">
        <f>INGREDIENTES!O13/4</f>
        <v>9.375</v>
      </c>
      <c r="O13" s="8">
        <f>INGREDIENTES!P13/4</f>
        <v>0.375</v>
      </c>
      <c r="P13" s="19">
        <f t="shared" si="0"/>
        <v>37.567499999999995</v>
      </c>
      <c r="Q13" s="23">
        <f t="shared" si="1"/>
        <v>3.7567499999999994</v>
      </c>
      <c r="R13" s="6">
        <f t="shared" si="2"/>
        <v>37.567499999999995</v>
      </c>
      <c r="S13" s="6">
        <f t="shared" si="3"/>
        <v>3.7567499999999994</v>
      </c>
    </row>
    <row r="14" spans="1:19" ht="15">
      <c r="A14" s="11" t="s">
        <v>61</v>
      </c>
      <c r="B14" s="27">
        <v>3.73</v>
      </c>
      <c r="C14" s="8">
        <v>0</v>
      </c>
      <c r="D14" s="26">
        <f>INGREDIENTES!D14*1.5</f>
        <v>5.235</v>
      </c>
      <c r="E14" s="8">
        <f>INGREDIENTES!E14/2</f>
        <v>1</v>
      </c>
      <c r="F14" s="29">
        <f>INGREDIENTES!G14/2</f>
        <v>4.355</v>
      </c>
      <c r="G14" s="8">
        <f>INGREDIENTES!H14/2</f>
        <v>0.6</v>
      </c>
      <c r="H14" s="8">
        <f>INGREDIENTES!I14/4</f>
        <v>1.925</v>
      </c>
      <c r="I14" s="27">
        <f>INGREDIENTES!J14/4</f>
        <v>3.3475</v>
      </c>
      <c r="J14" s="8">
        <f>INGREDIENTES!K14/4</f>
        <v>0.9025</v>
      </c>
      <c r="K14" s="8">
        <f>INGREDIENTES!L14/4</f>
        <v>2.7725</v>
      </c>
      <c r="L14" s="8">
        <f>INGREDIENTES!M14/4</f>
        <v>1.715</v>
      </c>
      <c r="M14" s="8">
        <f>INGREDIENTES!N14/4</f>
        <v>0</v>
      </c>
      <c r="N14" s="8">
        <f>INGREDIENTES!O14/4</f>
        <v>2.0125</v>
      </c>
      <c r="O14" s="8">
        <f>INGREDIENTES!P14/4</f>
        <v>0.0225</v>
      </c>
      <c r="P14" s="19">
        <f t="shared" si="0"/>
        <v>27.6175</v>
      </c>
      <c r="Q14" s="23">
        <f t="shared" si="1"/>
        <v>2.76175</v>
      </c>
      <c r="R14" s="6">
        <f t="shared" si="2"/>
        <v>27.6175</v>
      </c>
      <c r="S14" s="6">
        <f t="shared" si="3"/>
        <v>2.76175</v>
      </c>
    </row>
    <row r="15" spans="2:19" ht="15">
      <c r="B15" s="8"/>
      <c r="C15" s="8"/>
      <c r="D15" s="8"/>
      <c r="E15" s="8"/>
      <c r="F15" s="8"/>
      <c r="G15" s="8"/>
      <c r="H15" s="8"/>
      <c r="I15" s="8"/>
      <c r="J15" s="8"/>
      <c r="K15" s="8"/>
      <c r="L15" s="8"/>
      <c r="M15" s="8"/>
      <c r="N15" s="8"/>
      <c r="O15" s="8"/>
      <c r="P15" s="21">
        <f>SUM(P7:P14)</f>
        <v>678.145</v>
      </c>
      <c r="Q15" s="21">
        <f>SUM(Q7:Q14)</f>
        <v>67.81450000000001</v>
      </c>
      <c r="S15" s="6"/>
    </row>
    <row r="16" spans="1:19" ht="15">
      <c r="A16" s="2" t="s">
        <v>30</v>
      </c>
      <c r="B16" s="8"/>
      <c r="C16" s="8"/>
      <c r="D16" s="8"/>
      <c r="E16" s="8"/>
      <c r="F16" s="8"/>
      <c r="G16" s="8"/>
      <c r="H16" s="8"/>
      <c r="I16" s="8"/>
      <c r="J16" s="8"/>
      <c r="K16" s="8"/>
      <c r="L16" s="8"/>
      <c r="M16" s="8"/>
      <c r="N16" s="8"/>
      <c r="O16" s="8"/>
      <c r="P16" s="20"/>
      <c r="S16" s="6"/>
    </row>
    <row r="17" spans="1:19" ht="15">
      <c r="A17" t="s">
        <v>33</v>
      </c>
      <c r="B17" s="29">
        <v>80</v>
      </c>
      <c r="C17" s="8">
        <v>5.9</v>
      </c>
      <c r="D17" s="26">
        <f>INGREDIENTES!D17*1.5</f>
        <v>289.5</v>
      </c>
      <c r="E17" s="8">
        <f>INGREDIENTES!E17/2</f>
        <v>5</v>
      </c>
      <c r="F17" s="8">
        <f>INGREDIENTES!G17/2</f>
        <v>27.5</v>
      </c>
      <c r="G17" s="8">
        <f>INGREDIENTES!H17/2</f>
        <v>31.5</v>
      </c>
      <c r="H17" s="8">
        <f>INGREDIENTES!I17/4</f>
        <v>21.775</v>
      </c>
      <c r="I17" s="8">
        <f>INGREDIENTES!J17/4</f>
        <v>56.5</v>
      </c>
      <c r="J17" s="8">
        <f>INGREDIENTES!K17/4</f>
        <v>7.75</v>
      </c>
      <c r="K17" s="27">
        <f>INGREDIENTES!L17/4</f>
        <v>63</v>
      </c>
      <c r="L17" s="8">
        <f>INGREDIENTES!M17/4</f>
        <v>34</v>
      </c>
      <c r="M17" s="8">
        <f>INGREDIENTES!N17/4</f>
        <v>11.5</v>
      </c>
      <c r="N17" s="8">
        <f>INGREDIENTES!O17/4</f>
        <v>14.25</v>
      </c>
      <c r="O17" s="8">
        <f>INGREDIENTES!P17/4</f>
        <v>5.75</v>
      </c>
      <c r="P17" s="19">
        <f aca="true" t="shared" si="4" ref="P17:P25">SUM(B17:O17)</f>
        <v>653.925</v>
      </c>
      <c r="Q17" s="23">
        <f aca="true" t="shared" si="5" ref="Q17:Q25">P17/10</f>
        <v>65.3925</v>
      </c>
      <c r="R17" s="6">
        <f aca="true" t="shared" si="6" ref="R17:R25">SUM(B17:O17)</f>
        <v>653.925</v>
      </c>
      <c r="S17" s="6">
        <f aca="true" t="shared" si="7" ref="S17:S25">R17/10</f>
        <v>65.3925</v>
      </c>
    </row>
    <row r="18" spans="1:19" ht="15">
      <c r="A18" t="s">
        <v>3</v>
      </c>
      <c r="B18" s="26">
        <v>5.8</v>
      </c>
      <c r="C18" s="8">
        <v>1.3</v>
      </c>
      <c r="D18" s="29">
        <f>INGREDIENTES!D18*1.5</f>
        <v>4.949999999999999</v>
      </c>
      <c r="E18" s="8">
        <f>INGREDIENTES!E18/2</f>
        <v>0.37</v>
      </c>
      <c r="F18" s="8">
        <f>INGREDIENTES!G18/2</f>
        <v>1.33</v>
      </c>
      <c r="G18" s="8">
        <f>INGREDIENTES!H18/2</f>
        <v>0.95</v>
      </c>
      <c r="H18" s="8">
        <f>INGREDIENTES!I18/4</f>
        <v>0.7</v>
      </c>
      <c r="I18" s="8">
        <f>INGREDIENTES!J18/4</f>
        <v>0.95</v>
      </c>
      <c r="J18" s="8">
        <f>INGREDIENTES!K18/4</f>
        <v>0.7</v>
      </c>
      <c r="K18" s="8">
        <f>INGREDIENTES!L18/4</f>
        <v>1.025</v>
      </c>
      <c r="L18" s="8">
        <f>INGREDIENTES!M18/4</f>
        <v>1.8</v>
      </c>
      <c r="M18" s="27">
        <f>INGREDIENTES!N18/4</f>
        <v>2.205</v>
      </c>
      <c r="N18" s="8">
        <f>INGREDIENTES!O18/4</f>
        <v>1.7</v>
      </c>
      <c r="O18" s="8">
        <f>INGREDIENTES!P18/4</f>
        <v>0.9</v>
      </c>
      <c r="P18" s="19">
        <f t="shared" si="4"/>
        <v>24.679999999999996</v>
      </c>
      <c r="Q18" s="23">
        <f t="shared" si="5"/>
        <v>2.4679999999999995</v>
      </c>
      <c r="R18" s="6">
        <f t="shared" si="6"/>
        <v>24.679999999999996</v>
      </c>
      <c r="S18" s="6">
        <f t="shared" si="7"/>
        <v>2.4679999999999995</v>
      </c>
    </row>
    <row r="19" spans="1:19" ht="15">
      <c r="A19" t="s">
        <v>4</v>
      </c>
      <c r="B19" s="26">
        <v>7.7</v>
      </c>
      <c r="C19" s="8">
        <v>0.5</v>
      </c>
      <c r="D19" s="29">
        <f>INGREDIENTES!D19*1.5</f>
        <v>6</v>
      </c>
      <c r="E19" s="8">
        <f>INGREDIENTES!E19/2</f>
        <v>0.5</v>
      </c>
      <c r="F19" s="8">
        <f>INGREDIENTES!G19/2</f>
        <v>0.5</v>
      </c>
      <c r="G19" s="8">
        <f>INGREDIENTES!H19/2</f>
        <v>0.5</v>
      </c>
      <c r="H19" s="8">
        <f>INGREDIENTES!I19/4</f>
        <v>0.515</v>
      </c>
      <c r="I19" s="8">
        <f>INGREDIENTES!J19/4</f>
        <v>0.375</v>
      </c>
      <c r="J19" s="27">
        <f>INGREDIENTES!K19/4</f>
        <v>2.5</v>
      </c>
      <c r="K19" s="8">
        <f>INGREDIENTES!L19/4</f>
        <v>0.5</v>
      </c>
      <c r="L19" s="8">
        <f>INGREDIENTES!M19/4</f>
        <v>0</v>
      </c>
      <c r="M19" s="8">
        <f>INGREDIENTES!N19/4</f>
        <v>0</v>
      </c>
      <c r="N19" s="8">
        <f>INGREDIENTES!O19/4</f>
        <v>0</v>
      </c>
      <c r="O19" s="8">
        <f>INGREDIENTES!P19/4</f>
        <v>0.75</v>
      </c>
      <c r="P19" s="19">
        <f t="shared" si="4"/>
        <v>20.34</v>
      </c>
      <c r="Q19" s="23">
        <f t="shared" si="5"/>
        <v>2.034</v>
      </c>
      <c r="R19" s="6">
        <f t="shared" si="6"/>
        <v>20.34</v>
      </c>
      <c r="S19" s="6">
        <f t="shared" si="7"/>
        <v>2.034</v>
      </c>
    </row>
    <row r="20" spans="1:19" ht="15">
      <c r="A20" t="s">
        <v>2</v>
      </c>
      <c r="B20" s="29">
        <v>129</v>
      </c>
      <c r="C20" s="8">
        <v>1.7</v>
      </c>
      <c r="D20" s="27">
        <f>INGREDIENTES!D20*1.5</f>
        <v>105</v>
      </c>
      <c r="E20" s="8">
        <f>INGREDIENTES!E20/2</f>
        <v>1.2</v>
      </c>
      <c r="F20" s="8">
        <f>INGREDIENTES!G20/2</f>
        <v>16</v>
      </c>
      <c r="G20" s="8">
        <f>INGREDIENTES!H20/2</f>
        <v>25</v>
      </c>
      <c r="H20" s="8">
        <f>INGREDIENTES!I20/4</f>
        <v>30.125</v>
      </c>
      <c r="I20" s="8">
        <f>INGREDIENTES!J20/4</f>
        <v>39</v>
      </c>
      <c r="J20" s="8">
        <f>INGREDIENTES!K20/4</f>
        <v>66.75</v>
      </c>
      <c r="K20" s="8">
        <f>INGREDIENTES!L20/4</f>
        <v>67.5</v>
      </c>
      <c r="L20" s="8">
        <f>INGREDIENTES!M20/4</f>
        <v>30.5</v>
      </c>
      <c r="M20" s="26">
        <f>INGREDIENTES!N20/4</f>
        <v>148</v>
      </c>
      <c r="N20" s="8">
        <f>INGREDIENTES!O20/4</f>
        <v>32.25</v>
      </c>
      <c r="O20" s="8">
        <f>INGREDIENTES!P20/4</f>
        <v>22.5</v>
      </c>
      <c r="P20" s="19">
        <f t="shared" si="4"/>
        <v>714.525</v>
      </c>
      <c r="Q20" s="23">
        <f t="shared" si="5"/>
        <v>71.4525</v>
      </c>
      <c r="R20" s="6">
        <f t="shared" si="6"/>
        <v>714.525</v>
      </c>
      <c r="S20" s="6">
        <f t="shared" si="7"/>
        <v>71.4525</v>
      </c>
    </row>
    <row r="21" spans="1:19" ht="15">
      <c r="A21" t="s">
        <v>41</v>
      </c>
      <c r="B21" s="29">
        <v>3.2</v>
      </c>
      <c r="C21" s="8">
        <v>0.35</v>
      </c>
      <c r="D21" s="8">
        <f>INGREDIENTES!D21*1.5</f>
        <v>1.35</v>
      </c>
      <c r="E21" s="8">
        <f>INGREDIENTES!E21/2</f>
        <v>0.065</v>
      </c>
      <c r="F21" s="26">
        <f>INGREDIENTES!G21/2</f>
        <v>19.5</v>
      </c>
      <c r="G21" s="8">
        <f>INGREDIENTES!H21/2</f>
        <v>0.15</v>
      </c>
      <c r="H21" s="8">
        <f>INGREDIENTES!I21/4</f>
        <v>0.675</v>
      </c>
      <c r="I21" s="8">
        <f>INGREDIENTES!J21/4</f>
        <v>0.525</v>
      </c>
      <c r="J21" s="8">
        <f>INGREDIENTES!K21/4</f>
        <v>0.525</v>
      </c>
      <c r="K21" s="8">
        <f>INGREDIENTES!L21/4</f>
        <v>0.8</v>
      </c>
      <c r="L21" s="8">
        <f>INGREDIENTES!M21/4</f>
        <v>0.35</v>
      </c>
      <c r="M21" s="27">
        <f>INGREDIENTES!N21/4</f>
        <v>1.87</v>
      </c>
      <c r="N21" s="8">
        <f>INGREDIENTES!O21/4</f>
        <v>1.325</v>
      </c>
      <c r="O21" s="8">
        <f>INGREDIENTES!P21/4</f>
        <v>0.225</v>
      </c>
      <c r="P21" s="19">
        <f t="shared" si="4"/>
        <v>30.91</v>
      </c>
      <c r="Q21" s="23">
        <f t="shared" si="5"/>
        <v>3.091</v>
      </c>
      <c r="R21" s="6">
        <f t="shared" si="6"/>
        <v>30.91</v>
      </c>
      <c r="S21" s="6">
        <f t="shared" si="7"/>
        <v>3.091</v>
      </c>
    </row>
    <row r="22" spans="1:19" ht="15">
      <c r="A22" t="s">
        <v>36</v>
      </c>
      <c r="B22" s="27">
        <v>7.1</v>
      </c>
      <c r="C22" s="8">
        <v>4.7</v>
      </c>
      <c r="D22" s="29">
        <f>INGREDIENTES!D22*1.5</f>
        <v>8.399999999999999</v>
      </c>
      <c r="E22" s="8">
        <f>INGREDIENTES!E22/2</f>
        <v>0.05</v>
      </c>
      <c r="F22" s="8">
        <f>INGREDIENTES!G22/2</f>
        <v>1.1</v>
      </c>
      <c r="G22" s="8">
        <f>INGREDIENTES!H22/2</f>
        <v>1.5</v>
      </c>
      <c r="H22" s="8">
        <f>INGREDIENTES!I22/4</f>
        <v>1.375</v>
      </c>
      <c r="I22" s="8">
        <f>INGREDIENTES!J22/4</f>
        <v>1.125</v>
      </c>
      <c r="J22" s="8">
        <f>INGREDIENTES!K22/4</f>
        <v>4.975</v>
      </c>
      <c r="K22" s="8">
        <f>INGREDIENTES!L22/4</f>
        <v>0.875</v>
      </c>
      <c r="L22" s="8">
        <f>INGREDIENTES!M22/4</f>
        <v>1.6</v>
      </c>
      <c r="M22" s="8">
        <f>INGREDIENTES!N22/4</f>
        <v>2.35</v>
      </c>
      <c r="N22" s="26">
        <f>INGREDIENTES!O22/4</f>
        <v>15.55</v>
      </c>
      <c r="O22" s="8">
        <f>INGREDIENTES!P22/4</f>
        <v>0.75</v>
      </c>
      <c r="P22" s="19">
        <f t="shared" si="4"/>
        <v>51.45</v>
      </c>
      <c r="Q22" s="23">
        <f t="shared" si="5"/>
        <v>5.1450000000000005</v>
      </c>
      <c r="R22" s="6">
        <f t="shared" si="6"/>
        <v>51.45</v>
      </c>
      <c r="S22" s="6">
        <f t="shared" si="7"/>
        <v>5.1450000000000005</v>
      </c>
    </row>
    <row r="23" spans="1:19" ht="15">
      <c r="A23" t="s">
        <v>35</v>
      </c>
      <c r="B23" s="27">
        <v>8.4</v>
      </c>
      <c r="C23" s="8">
        <v>2.4</v>
      </c>
      <c r="D23" s="29">
        <f>INGREDIENTES!D23*1.5</f>
        <v>60</v>
      </c>
      <c r="E23" s="8">
        <f>INGREDIENTES!E23/2</f>
        <v>0.5</v>
      </c>
      <c r="F23" s="8">
        <f>INGREDIENTES!G23/2</f>
        <v>5</v>
      </c>
      <c r="G23" s="8">
        <f>INGREDIENTES!H23/2</f>
        <v>4</v>
      </c>
      <c r="H23" s="8">
        <f>INGREDIENTES!I23/4</f>
        <v>0.6</v>
      </c>
      <c r="I23" s="8">
        <f>INGREDIENTES!J23/4</f>
        <v>1.5</v>
      </c>
      <c r="J23" s="8">
        <f>INGREDIENTES!K23/4</f>
        <v>3.5</v>
      </c>
      <c r="K23" s="8">
        <f>INGREDIENTES!L23/4</f>
        <v>3.5</v>
      </c>
      <c r="L23" s="26">
        <f>INGREDIENTES!M23/4</f>
        <v>72.5</v>
      </c>
      <c r="M23" s="8">
        <f>INGREDIENTES!N23/4</f>
        <v>4.5</v>
      </c>
      <c r="N23" s="8">
        <f>INGREDIENTES!O23/4</f>
        <v>0.75</v>
      </c>
      <c r="O23" s="8">
        <f>INGREDIENTES!P23/4</f>
        <v>0</v>
      </c>
      <c r="P23" s="19">
        <f t="shared" si="4"/>
        <v>167.14999999999998</v>
      </c>
      <c r="Q23" s="23">
        <f t="shared" si="5"/>
        <v>16.714999999999996</v>
      </c>
      <c r="R23" s="6">
        <f t="shared" si="6"/>
        <v>167.14999999999998</v>
      </c>
      <c r="S23" s="6">
        <f t="shared" si="7"/>
        <v>16.714999999999996</v>
      </c>
    </row>
    <row r="24" spans="1:19" ht="15">
      <c r="A24" t="s">
        <v>34</v>
      </c>
      <c r="B24" s="27">
        <v>355</v>
      </c>
      <c r="C24" s="8">
        <v>45</v>
      </c>
      <c r="D24" s="26">
        <f>INGREDIENTES!D24*1.5</f>
        <v>1275</v>
      </c>
      <c r="E24" s="8">
        <f>INGREDIENTES!E24/2</f>
        <v>39</v>
      </c>
      <c r="F24" s="29">
        <f>INGREDIENTES!G24/2</f>
        <v>581</v>
      </c>
      <c r="G24" s="27">
        <f>INGREDIENTES!H24/2</f>
        <v>325</v>
      </c>
      <c r="H24" s="8">
        <f>INGREDIENTES!I24/4</f>
        <v>136</v>
      </c>
      <c r="I24" s="8">
        <f>INGREDIENTES!J24/4</f>
        <v>159</v>
      </c>
      <c r="J24" s="8">
        <f>INGREDIENTES!K24/4</f>
        <v>138</v>
      </c>
      <c r="K24" s="8">
        <f>INGREDIENTES!L24/4</f>
        <v>208.75</v>
      </c>
      <c r="L24" s="8">
        <f>INGREDIENTES!M24/4</f>
        <v>255</v>
      </c>
      <c r="M24" s="8">
        <f>INGREDIENTES!N24/4</f>
        <v>202.25</v>
      </c>
      <c r="N24" s="8">
        <f>INGREDIENTES!O24/4</f>
        <v>122.75</v>
      </c>
      <c r="O24" s="8">
        <f>INGREDIENTES!P24/4</f>
        <v>165</v>
      </c>
      <c r="P24" s="19">
        <f t="shared" si="4"/>
        <v>4006.75</v>
      </c>
      <c r="Q24" s="23">
        <f t="shared" si="5"/>
        <v>400.675</v>
      </c>
      <c r="R24" s="6">
        <f t="shared" si="6"/>
        <v>4006.75</v>
      </c>
      <c r="S24" s="6">
        <f t="shared" si="7"/>
        <v>400.675</v>
      </c>
    </row>
    <row r="25" spans="1:19" ht="15">
      <c r="A25" t="s">
        <v>1</v>
      </c>
      <c r="B25" s="27">
        <v>95</v>
      </c>
      <c r="C25" s="8">
        <v>6.7</v>
      </c>
      <c r="D25" s="8">
        <f>INGREDIENTES!D25*1.5</f>
        <v>0</v>
      </c>
      <c r="E25" s="8">
        <f>INGREDIENTES!E25/2</f>
        <v>1</v>
      </c>
      <c r="F25" s="8">
        <f>INGREDIENTES!G25/2</f>
        <v>0</v>
      </c>
      <c r="G25" s="8">
        <f>INGREDIENTES!H25/2</f>
        <v>0</v>
      </c>
      <c r="H25" s="29">
        <f>INGREDIENTES!I25/4</f>
        <v>170</v>
      </c>
      <c r="I25" s="8">
        <f>INGREDIENTES!J25/4</f>
        <v>4.25</v>
      </c>
      <c r="J25" s="8">
        <f>INGREDIENTES!K25/4</f>
        <v>35</v>
      </c>
      <c r="K25" s="8">
        <f>INGREDIENTES!L25/4</f>
        <v>22.5</v>
      </c>
      <c r="L25" s="8">
        <f>INGREDIENTES!M25/4</f>
        <v>0</v>
      </c>
      <c r="M25" s="26">
        <f>INGREDIENTES!N25/4</f>
        <v>308.25</v>
      </c>
      <c r="N25" s="8">
        <f>INGREDIENTES!O25/4</f>
        <v>0</v>
      </c>
      <c r="O25" s="8">
        <f>INGREDIENTES!P25/4</f>
        <v>0</v>
      </c>
      <c r="P25" s="19">
        <f t="shared" si="4"/>
        <v>642.7</v>
      </c>
      <c r="Q25" s="23">
        <f t="shared" si="5"/>
        <v>64.27000000000001</v>
      </c>
      <c r="R25" s="6">
        <f t="shared" si="6"/>
        <v>642.7</v>
      </c>
      <c r="S25" s="6">
        <f t="shared" si="7"/>
        <v>64.27000000000001</v>
      </c>
    </row>
    <row r="26" spans="2:19" ht="15">
      <c r="B26" s="8"/>
      <c r="C26" s="8"/>
      <c r="D26" s="8"/>
      <c r="E26" s="8"/>
      <c r="F26" s="8"/>
      <c r="G26" s="8"/>
      <c r="H26" s="8"/>
      <c r="I26" s="8"/>
      <c r="J26" s="8"/>
      <c r="K26" s="8"/>
      <c r="L26" s="8"/>
      <c r="M26" s="8"/>
      <c r="N26" s="8"/>
      <c r="O26" s="8"/>
      <c r="P26" s="21">
        <f>SUM(P17:P25)/1000</f>
        <v>6.312429999999999</v>
      </c>
      <c r="Q26" s="21">
        <f>SUM(Q17:Q25)/1000</f>
        <v>0.631243</v>
      </c>
      <c r="S26" s="6"/>
    </row>
    <row r="27" spans="1:19" ht="15">
      <c r="A27" s="2" t="s">
        <v>32</v>
      </c>
      <c r="B27" s="8"/>
      <c r="C27" s="8"/>
      <c r="D27" s="8"/>
      <c r="E27" s="8"/>
      <c r="F27" s="8"/>
      <c r="G27" s="8"/>
      <c r="H27" s="8"/>
      <c r="I27" s="8"/>
      <c r="J27" s="8"/>
      <c r="K27" s="8"/>
      <c r="L27" s="8"/>
      <c r="M27" s="8"/>
      <c r="N27" s="8"/>
      <c r="O27" s="8"/>
      <c r="P27" s="20"/>
      <c r="S27" s="6"/>
    </row>
    <row r="28" spans="1:19" ht="15">
      <c r="A28" t="s">
        <v>5</v>
      </c>
      <c r="B28" s="26">
        <v>0.67</v>
      </c>
      <c r="C28" s="8">
        <v>0</v>
      </c>
      <c r="D28" s="29">
        <f>INGREDIENTES!D30*1.5</f>
        <v>0.18</v>
      </c>
      <c r="E28" s="8">
        <f>INGREDIENTES!E30/2</f>
        <v>0.01</v>
      </c>
      <c r="F28" s="8">
        <f>INGREDIENTES!G30/2</f>
        <v>0.01</v>
      </c>
      <c r="G28" s="8">
        <f>INGREDIENTES!H30/2</f>
        <v>0.03</v>
      </c>
      <c r="H28" s="8">
        <f>INGREDIENTES!I30/4</f>
        <v>0.085</v>
      </c>
      <c r="I28" s="8">
        <f>INGREDIENTES!J30/4</f>
        <v>0.0975</v>
      </c>
      <c r="J28" s="8">
        <f>INGREDIENTES!K30/4</f>
        <v>0.1575</v>
      </c>
      <c r="K28" s="29">
        <f>INGREDIENTES!L30/4</f>
        <v>0.055</v>
      </c>
      <c r="L28" s="29">
        <f>INGREDIENTES!M30/4</f>
        <v>0.1725</v>
      </c>
      <c r="M28" s="8">
        <f>INGREDIENTES!N30/4</f>
        <v>0.0525</v>
      </c>
      <c r="N28" s="8">
        <f>INGREDIENTES!O30/4</f>
        <v>0.0825</v>
      </c>
      <c r="O28" s="8">
        <f>INGREDIENTES!P30/4</f>
        <v>0.0075</v>
      </c>
      <c r="P28" s="19">
        <f aca="true" t="shared" si="8" ref="P28:P37">SUM(B28:O28)</f>
        <v>1.6099999999999999</v>
      </c>
      <c r="Q28" s="23">
        <f aca="true" t="shared" si="9" ref="Q28:Q37">P28/10</f>
        <v>0.16099999999999998</v>
      </c>
      <c r="R28" s="6">
        <f aca="true" t="shared" si="10" ref="R28:R36">SUM(B28:O28)</f>
        <v>1.6099999999999999</v>
      </c>
      <c r="S28" s="6">
        <f aca="true" t="shared" si="11" ref="S28:S36">R28/10</f>
        <v>0.16099999999999998</v>
      </c>
    </row>
    <row r="29" spans="1:19" ht="15">
      <c r="A29" t="s">
        <v>6</v>
      </c>
      <c r="B29" s="26">
        <v>0.17</v>
      </c>
      <c r="C29" s="8">
        <v>0.05</v>
      </c>
      <c r="D29" s="29">
        <f>INGREDIENTES!D31*1.5</f>
        <v>0.135</v>
      </c>
      <c r="E29" s="8">
        <f>INGREDIENTES!E31/2</f>
        <v>0.01</v>
      </c>
      <c r="F29" s="8">
        <f>INGREDIENTES!G31/2</f>
        <v>0.035</v>
      </c>
      <c r="G29" s="8">
        <f>INGREDIENTES!H31/2</f>
        <v>0.04</v>
      </c>
      <c r="H29" s="8">
        <f>INGREDIENTES!I31/4</f>
        <v>0.03</v>
      </c>
      <c r="I29" s="8">
        <f>INGREDIENTES!J31/4</f>
        <v>0.0525</v>
      </c>
      <c r="J29" s="8">
        <f>INGREDIENTES!K31/4</f>
        <v>0.065</v>
      </c>
      <c r="K29" s="26">
        <f>INGREDIENTES!L31/4</f>
        <v>0.155</v>
      </c>
      <c r="L29" s="8">
        <f>INGREDIENTES!M31/4</f>
        <v>0.05</v>
      </c>
      <c r="M29" s="8">
        <f>INGREDIENTES!N31/4</f>
        <v>0.0375</v>
      </c>
      <c r="N29" s="8">
        <f>INGREDIENTES!O31/4</f>
        <v>0.0725</v>
      </c>
      <c r="O29" s="8">
        <f>INGREDIENTES!P31/4</f>
        <v>0.0125</v>
      </c>
      <c r="P29" s="19">
        <f t="shared" si="8"/>
        <v>0.9149999999999999</v>
      </c>
      <c r="Q29" s="23">
        <f t="shared" si="9"/>
        <v>0.0915</v>
      </c>
      <c r="R29" s="6">
        <f t="shared" si="10"/>
        <v>0.9149999999999999</v>
      </c>
      <c r="S29" s="6">
        <f t="shared" si="11"/>
        <v>0.0915</v>
      </c>
    </row>
    <row r="30" spans="1:19" ht="15">
      <c r="A30" t="s">
        <v>7</v>
      </c>
      <c r="B30" s="29">
        <v>3.37</v>
      </c>
      <c r="C30" s="8">
        <v>0.28</v>
      </c>
      <c r="D30" s="27">
        <f>INGREDIENTES!D32*1.5</f>
        <v>2.175</v>
      </c>
      <c r="E30" s="8">
        <f>INGREDIENTES!E32/2</f>
        <v>0.045</v>
      </c>
      <c r="F30" s="8">
        <f>INGREDIENTES!G32/2</f>
        <v>1.43</v>
      </c>
      <c r="G30" s="8">
        <f>INGREDIENTES!H32/2</f>
        <v>1.16</v>
      </c>
      <c r="H30" s="8">
        <f>INGREDIENTES!I32/4</f>
        <v>0</v>
      </c>
      <c r="I30" s="8">
        <f>INGREDIENTES!J32/4</f>
        <v>0.9575</v>
      </c>
      <c r="J30" s="8">
        <f>INGREDIENTES!K32/4</f>
        <v>1.745</v>
      </c>
      <c r="K30" s="8">
        <f>INGREDIENTES!L32/4</f>
        <v>1.375</v>
      </c>
      <c r="L30" s="8">
        <f>INGREDIENTES!M32/4</f>
        <v>1.205</v>
      </c>
      <c r="M30" s="26">
        <f>INGREDIENTES!N32/4</f>
        <v>1.225</v>
      </c>
      <c r="N30" s="8">
        <f>INGREDIENTES!O32/4</f>
        <v>2.05</v>
      </c>
      <c r="O30" s="8">
        <f>INGREDIENTES!P32/4</f>
        <v>0.5</v>
      </c>
      <c r="P30" s="19">
        <f t="shared" si="8"/>
        <v>17.5175</v>
      </c>
      <c r="Q30" s="23">
        <f t="shared" si="9"/>
        <v>1.75175</v>
      </c>
      <c r="R30" s="6">
        <f t="shared" si="10"/>
        <v>17.5175</v>
      </c>
      <c r="S30" s="6">
        <f t="shared" si="11"/>
        <v>1.75175</v>
      </c>
    </row>
    <row r="31" spans="1:19" ht="15">
      <c r="A31" t="s">
        <v>8</v>
      </c>
      <c r="B31" s="26">
        <v>0.96</v>
      </c>
      <c r="C31" s="8">
        <v>0.16</v>
      </c>
      <c r="D31" s="8">
        <f>INGREDIENTES!D34*1.5</f>
        <v>0.18</v>
      </c>
      <c r="E31" s="8">
        <f>INGREDIENTES!E34/2</f>
        <v>0.03</v>
      </c>
      <c r="F31" s="8">
        <f>INGREDIENTES!G34/2</f>
        <v>0.07</v>
      </c>
      <c r="G31" s="8">
        <f>INGREDIENTES!H34/2</f>
        <v>0.08</v>
      </c>
      <c r="H31" s="27">
        <f>INGREDIENTES!I34/4</f>
        <v>0.2175</v>
      </c>
      <c r="I31" s="8">
        <f>INGREDIENTES!J34/4</f>
        <v>0.1475</v>
      </c>
      <c r="J31" s="8">
        <f>INGREDIENTES!K34/4</f>
        <v>0.105</v>
      </c>
      <c r="K31" s="8">
        <f>INGREDIENTES!L34/4</f>
        <v>0.04</v>
      </c>
      <c r="L31" s="29">
        <f>INGREDIENTES!M34/4</f>
        <v>0.425</v>
      </c>
      <c r="M31" s="8">
        <f>INGREDIENTES!N34/4</f>
        <v>0.035</v>
      </c>
      <c r="N31" s="8">
        <f>INGREDIENTES!O34/4</f>
        <v>0.2025</v>
      </c>
      <c r="O31" s="8">
        <f>INGREDIENTES!P34/4</f>
        <v>0.0225</v>
      </c>
      <c r="P31" s="19">
        <f t="shared" si="8"/>
        <v>2.6750000000000003</v>
      </c>
      <c r="Q31" s="23">
        <f t="shared" si="9"/>
        <v>0.2675</v>
      </c>
      <c r="R31" s="6">
        <f t="shared" si="10"/>
        <v>2.6750000000000003</v>
      </c>
      <c r="S31" s="6">
        <f t="shared" si="11"/>
        <v>0.2675</v>
      </c>
    </row>
    <row r="32" spans="1:19" ht="15">
      <c r="A32" t="s">
        <v>9</v>
      </c>
      <c r="B32" s="29">
        <v>33</v>
      </c>
      <c r="C32" s="8">
        <v>5</v>
      </c>
      <c r="D32" s="8">
        <f>INGREDIENTES!D35*1.5</f>
        <v>21</v>
      </c>
      <c r="E32" s="8">
        <f>INGREDIENTES!E35/2</f>
        <v>5</v>
      </c>
      <c r="F32" s="8">
        <f>INGREDIENTES!G35/2</f>
        <v>5</v>
      </c>
      <c r="G32" s="8">
        <f>INGREDIENTES!H35/2</f>
        <v>10.5</v>
      </c>
      <c r="H32" s="27">
        <f>INGREDIENTES!I35/4</f>
        <v>19.25</v>
      </c>
      <c r="I32" s="8">
        <f>INGREDIENTES!J35/4</f>
        <v>17.75</v>
      </c>
      <c r="J32" s="8">
        <f>INGREDIENTES!K35/4</f>
        <v>6.25</v>
      </c>
      <c r="K32" s="8">
        <f>INGREDIENTES!L35/4</f>
        <v>11.25</v>
      </c>
      <c r="L32" s="8">
        <f>INGREDIENTES!M35/4</f>
        <v>14.5</v>
      </c>
      <c r="M32" s="8">
        <f>INGREDIENTES!N35/4</f>
        <v>14.5</v>
      </c>
      <c r="N32" s="26">
        <f>INGREDIENTES!O35/4</f>
        <v>59.5</v>
      </c>
      <c r="O32" s="8">
        <f>INGREDIENTES!P35/4</f>
        <v>2.25</v>
      </c>
      <c r="P32" s="19">
        <f t="shared" si="8"/>
        <v>224.75</v>
      </c>
      <c r="Q32" s="23">
        <f t="shared" si="9"/>
        <v>22.475</v>
      </c>
      <c r="R32" s="6">
        <f t="shared" si="10"/>
        <v>224.75</v>
      </c>
      <c r="S32" s="6">
        <f t="shared" si="11"/>
        <v>22.475</v>
      </c>
    </row>
    <row r="33" spans="1:19" ht="15">
      <c r="A33" t="s">
        <v>40</v>
      </c>
      <c r="B33" s="8">
        <v>0</v>
      </c>
      <c r="C33" s="8">
        <v>0</v>
      </c>
      <c r="D33" s="8">
        <f>INGREDIENTES!D36*1.5</f>
        <v>0</v>
      </c>
      <c r="E33" s="8">
        <f>INGREDIENTES!E36/2</f>
        <v>0</v>
      </c>
      <c r="F33" s="8">
        <f>INGREDIENTES!G36/2</f>
        <v>0</v>
      </c>
      <c r="G33" s="8">
        <f>INGREDIENTES!H36/2</f>
        <v>0</v>
      </c>
      <c r="H33" s="8">
        <f>INGREDIENTES!I36/4</f>
        <v>0</v>
      </c>
      <c r="I33" s="8">
        <f>INGREDIENTES!J36/4</f>
        <v>0</v>
      </c>
      <c r="J33" s="8">
        <f>INGREDIENTES!K36/4</f>
        <v>0</v>
      </c>
      <c r="K33" s="8">
        <f>INGREDIENTES!L36/4</f>
        <v>0</v>
      </c>
      <c r="L33" s="8">
        <f>INGREDIENTES!M36/4</f>
        <v>0</v>
      </c>
      <c r="M33" s="8">
        <f>INGREDIENTES!N36/4</f>
        <v>0</v>
      </c>
      <c r="N33" s="8">
        <f>INGREDIENTES!O36/4</f>
        <v>0</v>
      </c>
      <c r="O33" s="8">
        <f>INGREDIENTES!P36/4</f>
        <v>0</v>
      </c>
      <c r="P33" s="19">
        <f t="shared" si="8"/>
        <v>0</v>
      </c>
      <c r="Q33" s="23">
        <f t="shared" si="9"/>
        <v>0</v>
      </c>
      <c r="R33" s="6">
        <f t="shared" si="10"/>
        <v>0</v>
      </c>
      <c r="S33" s="6">
        <f t="shared" si="11"/>
        <v>0</v>
      </c>
    </row>
    <row r="34" spans="1:19" ht="15">
      <c r="A34" t="s">
        <v>10</v>
      </c>
      <c r="B34" s="8">
        <v>0</v>
      </c>
      <c r="C34" s="27">
        <v>2.4</v>
      </c>
      <c r="D34" s="29">
        <f>INGREDIENTES!D38*1.5</f>
        <v>3.75</v>
      </c>
      <c r="E34" s="26">
        <f>INGREDIENTES!E38/2</f>
        <v>11</v>
      </c>
      <c r="F34" s="8">
        <f>INGREDIENTES!G38/2</f>
        <v>0.5</v>
      </c>
      <c r="G34" s="8">
        <f>INGREDIENTES!H38/2</f>
        <v>1.5</v>
      </c>
      <c r="H34" s="8">
        <f>INGREDIENTES!I38/4</f>
        <v>0.65</v>
      </c>
      <c r="I34" s="8">
        <f>INGREDIENTES!J38/4</f>
        <v>0.75</v>
      </c>
      <c r="J34" s="8">
        <f>INGREDIENTES!K38/4</f>
        <v>0.125</v>
      </c>
      <c r="K34" s="8">
        <f>INGREDIENTES!L38/4</f>
        <v>0</v>
      </c>
      <c r="L34" s="8">
        <f>INGREDIENTES!M38/4</f>
        <v>1.75</v>
      </c>
      <c r="M34" s="8">
        <f>INGREDIENTES!N38/4</f>
        <v>0.45</v>
      </c>
      <c r="N34" s="8">
        <f>INGREDIENTES!O38/4</f>
        <v>0.35</v>
      </c>
      <c r="O34" s="8">
        <f>INGREDIENTES!P38/4</f>
        <v>0.25</v>
      </c>
      <c r="P34" s="19">
        <f t="shared" si="8"/>
        <v>23.474999999999998</v>
      </c>
      <c r="Q34" s="23">
        <f t="shared" si="9"/>
        <v>2.3474999999999997</v>
      </c>
      <c r="R34" s="6">
        <f t="shared" si="10"/>
        <v>23.474999999999998</v>
      </c>
      <c r="S34" s="6">
        <f t="shared" si="11"/>
        <v>2.3474999999999997</v>
      </c>
    </row>
    <row r="35" spans="1:19" ht="15">
      <c r="A35" t="s">
        <v>67</v>
      </c>
      <c r="B35" s="8">
        <v>0</v>
      </c>
      <c r="C35" s="8">
        <v>0</v>
      </c>
      <c r="D35" s="29">
        <f>INGREDIENTES!D39*1.5</f>
        <v>76.5</v>
      </c>
      <c r="E35" s="8">
        <f>INGREDIENTES!E39/2</f>
        <v>17.1</v>
      </c>
      <c r="F35" s="26">
        <f>INGREDIENTES!G39/2</f>
        <v>1081.5</v>
      </c>
      <c r="G35" s="8">
        <f>INGREDIENTES!H39/2</f>
        <v>17</v>
      </c>
      <c r="H35" s="8">
        <f>INGREDIENTES!I39/4</f>
        <v>6.81</v>
      </c>
      <c r="I35" s="8">
        <f>INGREDIENTES!J39/4</f>
        <v>7.25</v>
      </c>
      <c r="J35" s="8">
        <f>INGREDIENTES!K39/4</f>
        <v>15</v>
      </c>
      <c r="K35" s="8">
        <f>INGREDIENTES!L39/4</f>
        <v>30</v>
      </c>
      <c r="L35" s="27">
        <f>INGREDIENTES!M39/4</f>
        <v>37.5</v>
      </c>
      <c r="M35" s="8">
        <f>INGREDIENTES!N39/4</f>
        <v>2.5</v>
      </c>
      <c r="N35" s="8">
        <f>INGREDIENTES!O39/4</f>
        <v>0</v>
      </c>
      <c r="O35" s="8">
        <f>INGREDIENTES!P39/4</f>
        <v>0</v>
      </c>
      <c r="P35" s="19">
        <f t="shared" si="8"/>
        <v>1291.1599999999999</v>
      </c>
      <c r="Q35" s="23">
        <f t="shared" si="9"/>
        <v>129.11599999999999</v>
      </c>
      <c r="R35" s="6">
        <f t="shared" si="10"/>
        <v>1291.1599999999999</v>
      </c>
      <c r="S35" s="6">
        <f t="shared" si="11"/>
        <v>129.11599999999999</v>
      </c>
    </row>
    <row r="36" spans="1:19" ht="15">
      <c r="A36" t="s">
        <v>37</v>
      </c>
      <c r="B36" s="8">
        <v>0</v>
      </c>
      <c r="C36" s="8">
        <v>0</v>
      </c>
      <c r="D36" s="29">
        <f>INGREDIENTES!D40*1.5</f>
        <v>12.75</v>
      </c>
      <c r="E36" s="8">
        <f>INGREDIENTES!E40/2</f>
        <v>2.85</v>
      </c>
      <c r="F36" s="26">
        <f>INGREDIENTES!G40/2</f>
        <v>180.25</v>
      </c>
      <c r="G36" s="8">
        <f>INGREDIENTES!H40/2</f>
        <v>2.835</v>
      </c>
      <c r="H36" s="8">
        <f>INGREDIENTES!I40/4</f>
        <v>1.135</v>
      </c>
      <c r="I36" s="8">
        <f>INGREDIENTES!J40/4</f>
        <v>1.2</v>
      </c>
      <c r="J36" s="8">
        <f>INGREDIENTES!K40/4</f>
        <v>2.5</v>
      </c>
      <c r="K36" s="8">
        <f>INGREDIENTES!L40/4</f>
        <v>5</v>
      </c>
      <c r="L36" s="27">
        <f>INGREDIENTES!M40/4</f>
        <v>6.25</v>
      </c>
      <c r="M36" s="8">
        <f>INGREDIENTES!N40/4</f>
        <v>0.25</v>
      </c>
      <c r="N36" s="8">
        <f>INGREDIENTES!O40/4</f>
        <v>0</v>
      </c>
      <c r="O36" s="8">
        <f>INGREDIENTES!P40/4</f>
        <v>0</v>
      </c>
      <c r="P36" s="19">
        <f t="shared" si="8"/>
        <v>215.01999999999998</v>
      </c>
      <c r="Q36" s="23">
        <f t="shared" si="9"/>
        <v>21.502</v>
      </c>
      <c r="R36" s="6">
        <f t="shared" si="10"/>
        <v>215.01999999999998</v>
      </c>
      <c r="S36" s="6">
        <f t="shared" si="11"/>
        <v>21.502</v>
      </c>
    </row>
    <row r="37" spans="1:19" ht="15">
      <c r="A37" t="s">
        <v>69</v>
      </c>
      <c r="B37" s="8"/>
      <c r="C37" s="8"/>
      <c r="D37" s="8"/>
      <c r="E37" s="8"/>
      <c r="F37" s="8"/>
      <c r="G37" s="8"/>
      <c r="H37" s="8"/>
      <c r="I37" s="8"/>
      <c r="J37" s="8"/>
      <c r="K37" s="8"/>
      <c r="L37" s="8"/>
      <c r="M37" s="26">
        <f>INGREDIENTES!N41/4</f>
        <v>0.545</v>
      </c>
      <c r="N37" s="8"/>
      <c r="O37" s="8"/>
      <c r="P37" s="19">
        <f t="shared" si="8"/>
        <v>0.545</v>
      </c>
      <c r="Q37" s="23">
        <f t="shared" si="9"/>
        <v>0.05450000000000001</v>
      </c>
      <c r="S37" s="6"/>
    </row>
    <row r="38" spans="2:19" ht="15">
      <c r="B38" s="8"/>
      <c r="C38" s="8"/>
      <c r="D38" s="8"/>
      <c r="E38" s="8"/>
      <c r="F38" s="8"/>
      <c r="G38" s="8"/>
      <c r="H38" s="8"/>
      <c r="I38" s="8"/>
      <c r="J38" s="8"/>
      <c r="K38" s="8"/>
      <c r="L38" s="8"/>
      <c r="M38" s="8"/>
      <c r="N38" s="8"/>
      <c r="O38" s="8"/>
      <c r="P38" s="21">
        <f>SUM(P28:P37)/1000</f>
        <v>1.7776675</v>
      </c>
      <c r="Q38" s="21">
        <f>SUM(Q28:Q37)/1000</f>
        <v>0.17776674999999997</v>
      </c>
      <c r="S38" s="6"/>
    </row>
    <row r="39" spans="1:19" ht="15">
      <c r="A39" s="2" t="s">
        <v>58</v>
      </c>
      <c r="B39" s="8"/>
      <c r="C39" s="8"/>
      <c r="D39" s="8"/>
      <c r="E39" s="8"/>
      <c r="F39" s="8"/>
      <c r="G39" s="8"/>
      <c r="H39" s="8"/>
      <c r="I39" s="8"/>
      <c r="J39" s="8"/>
      <c r="K39" s="8"/>
      <c r="L39" s="8"/>
      <c r="M39" s="8"/>
      <c r="N39" s="8"/>
      <c r="O39" s="8"/>
      <c r="P39" s="20"/>
      <c r="S39" s="6"/>
    </row>
    <row r="40" spans="1:19" ht="15">
      <c r="A40" s="4" t="s">
        <v>62</v>
      </c>
      <c r="B40" s="8">
        <v>0.04</v>
      </c>
      <c r="C40" s="8">
        <v>0</v>
      </c>
      <c r="D40" s="8">
        <f>INGREDIENTES!D45*1.5</f>
        <v>0.015</v>
      </c>
      <c r="E40" s="8">
        <f>INGREDIENTES!E45/2</f>
        <v>0</v>
      </c>
      <c r="F40" s="8">
        <f>INGREDIENTES!G45/2</f>
        <v>0</v>
      </c>
      <c r="G40" s="8">
        <f>INGREDIENTES!H45/2</f>
        <v>0.02</v>
      </c>
      <c r="H40" s="26">
        <f>INGREDIENTES!I45/4</f>
        <v>0.1725</v>
      </c>
      <c r="I40" s="8">
        <f>INGREDIENTES!J45/4</f>
        <v>0.0375</v>
      </c>
      <c r="J40" s="8">
        <f>INGREDIENTES!K45/4</f>
        <v>0.0475</v>
      </c>
      <c r="K40" s="8">
        <f>INGREDIENTES!L45/4</f>
        <v>0.0075</v>
      </c>
      <c r="L40" s="8">
        <f>INGREDIENTES!M45/4</f>
        <v>0.025</v>
      </c>
      <c r="M40" s="8">
        <f>INGREDIENTES!N45/4</f>
        <v>0.01475</v>
      </c>
      <c r="N40" s="8">
        <f>INGREDIENTES!O45/4</f>
        <v>0.015</v>
      </c>
      <c r="O40" s="8">
        <f>INGREDIENTES!P45/4</f>
        <v>2.6375</v>
      </c>
      <c r="P40" s="19">
        <f aca="true" t="shared" si="12" ref="P40:P45">SUM(B40:O40)</f>
        <v>3.0322500000000003</v>
      </c>
      <c r="Q40" s="23">
        <f aca="true" t="shared" si="13" ref="Q40:Q45">P40/10</f>
        <v>0.303225</v>
      </c>
      <c r="R40" s="6">
        <f aca="true" t="shared" si="14" ref="R40:R45">SUM(B40:O40)</f>
        <v>3.0322500000000003</v>
      </c>
      <c r="S40" s="6">
        <f aca="true" t="shared" si="15" ref="S40:S45">R40/10</f>
        <v>0.303225</v>
      </c>
    </row>
    <row r="41" spans="1:19" ht="15">
      <c r="A41" t="s">
        <v>57</v>
      </c>
      <c r="B41" s="8">
        <v>1.28</v>
      </c>
      <c r="C41" s="8">
        <v>0</v>
      </c>
      <c r="D41" s="8">
        <f>INGREDIENTES!D46*1.5</f>
        <v>0.30000000000000004</v>
      </c>
      <c r="E41" s="8">
        <f>INGREDIENTES!E46/2</f>
        <v>0</v>
      </c>
      <c r="F41" s="8">
        <f>INGREDIENTES!G46/2</f>
        <v>0.01</v>
      </c>
      <c r="G41" s="8">
        <f>INGREDIENTES!H46/2</f>
        <v>0.015</v>
      </c>
      <c r="H41" s="8">
        <f>INGREDIENTES!I46/4</f>
        <v>1.0925</v>
      </c>
      <c r="I41" s="8">
        <f>INGREDIENTES!J46/4</f>
        <v>0.7125</v>
      </c>
      <c r="J41" s="8">
        <f>INGREDIENTES!K46/4</f>
        <v>1.015</v>
      </c>
      <c r="K41" s="8">
        <f>INGREDIENTES!L46/4</f>
        <v>0.86</v>
      </c>
      <c r="L41" s="8">
        <f>INGREDIENTES!M46/4</f>
        <v>1.2075</v>
      </c>
      <c r="M41" s="26">
        <f>INGREDIENTES!N46/4</f>
        <v>1.34</v>
      </c>
      <c r="N41" s="8">
        <f>INGREDIENTES!O46/4</f>
        <v>0.8</v>
      </c>
      <c r="O41" s="8">
        <f>INGREDIENTES!P46/4</f>
        <v>1.275</v>
      </c>
      <c r="P41" s="19">
        <f t="shared" si="12"/>
        <v>9.9075</v>
      </c>
      <c r="Q41" s="23">
        <f t="shared" si="13"/>
        <v>0.99075</v>
      </c>
      <c r="R41" s="6">
        <f t="shared" si="14"/>
        <v>9.9075</v>
      </c>
      <c r="S41" s="6">
        <f t="shared" si="15"/>
        <v>0.99075</v>
      </c>
    </row>
    <row r="42" spans="1:19" ht="15">
      <c r="A42" t="s">
        <v>63</v>
      </c>
      <c r="B42" s="8">
        <v>0.11</v>
      </c>
      <c r="C42" s="8">
        <v>0</v>
      </c>
      <c r="D42" s="8">
        <f>INGREDIENTES!D47*1.5</f>
        <v>0.07500000000000001</v>
      </c>
      <c r="E42" s="8">
        <f>INGREDIENTES!E47/2</f>
        <v>0</v>
      </c>
      <c r="F42" s="8">
        <f>INGREDIENTES!G47/2</f>
        <v>0</v>
      </c>
      <c r="G42" s="8">
        <f>INGREDIENTES!H47/2</f>
        <v>0.005</v>
      </c>
      <c r="H42" s="8">
        <f>INGREDIENTES!I47/4</f>
        <v>0.3375</v>
      </c>
      <c r="I42" s="8">
        <f>INGREDIENTES!J47/4</f>
        <v>0.2475</v>
      </c>
      <c r="J42" s="8">
        <f>INGREDIENTES!K47/4</f>
        <v>0.805</v>
      </c>
      <c r="K42" s="8">
        <f>INGREDIENTES!L47/4</f>
        <v>0.145</v>
      </c>
      <c r="L42" s="8">
        <f>INGREDIENTES!M47/4</f>
        <v>0.2475</v>
      </c>
      <c r="M42" s="29">
        <f>INGREDIENTES!N47/4</f>
        <v>0.715</v>
      </c>
      <c r="N42" s="8">
        <f>INGREDIENTES!O47/4</f>
        <v>0.625</v>
      </c>
      <c r="O42" s="26">
        <f>INGREDIENTES!P47/4</f>
        <v>0.8</v>
      </c>
      <c r="P42" s="19">
        <f t="shared" si="12"/>
        <v>4.1125</v>
      </c>
      <c r="Q42" s="23">
        <f t="shared" si="13"/>
        <v>0.41125</v>
      </c>
      <c r="R42" s="6">
        <f t="shared" si="14"/>
        <v>4.1125</v>
      </c>
      <c r="S42" s="6">
        <f t="shared" si="15"/>
        <v>0.41125</v>
      </c>
    </row>
    <row r="43" spans="1:19" ht="15">
      <c r="A43" t="s">
        <v>68</v>
      </c>
      <c r="B43" s="8">
        <v>0.05</v>
      </c>
      <c r="C43" s="8">
        <v>0</v>
      </c>
      <c r="D43" s="8">
        <f>INGREDIENTES!D48*1.5</f>
        <v>0</v>
      </c>
      <c r="E43" s="8">
        <f>INGREDIENTES!E48/2</f>
        <v>0</v>
      </c>
      <c r="F43" s="8">
        <f>INGREDIENTES!G48/2</f>
        <v>0</v>
      </c>
      <c r="G43" s="8">
        <f>INGREDIENTES!H48/2</f>
        <v>0</v>
      </c>
      <c r="H43" s="8">
        <f>INGREDIENTES!I48/4</f>
        <v>0</v>
      </c>
      <c r="I43" s="8">
        <f>INGREDIENTES!J48/4</f>
        <v>0</v>
      </c>
      <c r="J43" s="8">
        <f>INGREDIENTES!K48/4</f>
        <v>0</v>
      </c>
      <c r="K43" s="26">
        <f>INGREDIENTES!L48/4</f>
        <v>0.105</v>
      </c>
      <c r="L43" s="8">
        <f>INGREDIENTES!M48/4</f>
        <v>0.0825</v>
      </c>
      <c r="M43" s="8">
        <f>INGREDIENTES!N48/4</f>
        <v>0.012</v>
      </c>
      <c r="N43" s="8">
        <f>INGREDIENTES!O48/4</f>
        <v>0.015</v>
      </c>
      <c r="O43" s="8">
        <f>INGREDIENTES!P48/4</f>
        <v>0</v>
      </c>
      <c r="P43" s="19">
        <f t="shared" si="12"/>
        <v>0.2645</v>
      </c>
      <c r="Q43" s="23">
        <f t="shared" si="13"/>
        <v>0.02645</v>
      </c>
      <c r="R43" s="6">
        <f t="shared" si="14"/>
        <v>0.2645</v>
      </c>
      <c r="S43" s="6">
        <f t="shared" si="15"/>
        <v>0.02645</v>
      </c>
    </row>
    <row r="44" spans="1:19" ht="15">
      <c r="A44" t="s">
        <v>59</v>
      </c>
      <c r="B44" s="8">
        <v>2.46</v>
      </c>
      <c r="C44" s="8">
        <v>0</v>
      </c>
      <c r="D44" s="8">
        <f>INGREDIENTES!D49*1.5</f>
        <v>0.43499999999999994</v>
      </c>
      <c r="E44" s="8">
        <f>INGREDIENTES!E49/2</f>
        <v>0</v>
      </c>
      <c r="F44" s="8">
        <f>INGREDIENTES!G49/2</f>
        <v>0.035</v>
      </c>
      <c r="G44" s="8">
        <f>INGREDIENTES!H49/2</f>
        <v>0.075</v>
      </c>
      <c r="H44" s="8">
        <f>INGREDIENTES!I49/4</f>
        <v>2.7</v>
      </c>
      <c r="I44" s="26">
        <f>INGREDIENTES!J49/4</f>
        <v>11.45</v>
      </c>
      <c r="J44" s="8">
        <f>INGREDIENTES!K49/4</f>
        <v>6.1</v>
      </c>
      <c r="K44" s="29">
        <f>INGREDIENTES!L49/4</f>
        <v>8.15</v>
      </c>
      <c r="L44" s="29">
        <f>INGREDIENTES!M49/4</f>
        <v>8.55</v>
      </c>
      <c r="M44" s="8">
        <f>INGREDIENTES!N49/4</f>
        <v>4.0325</v>
      </c>
      <c r="N44" s="8">
        <f>INGREDIENTES!O49/4</f>
        <v>2.675</v>
      </c>
      <c r="O44" s="8">
        <f>INGREDIENTES!P49/4</f>
        <v>0.875</v>
      </c>
      <c r="P44" s="19">
        <f t="shared" si="12"/>
        <v>47.537499999999994</v>
      </c>
      <c r="Q44" s="23">
        <f t="shared" si="13"/>
        <v>4.753749999999999</v>
      </c>
      <c r="R44" s="6">
        <f t="shared" si="14"/>
        <v>47.537499999999994</v>
      </c>
      <c r="S44" s="6">
        <f t="shared" si="15"/>
        <v>4.753749999999999</v>
      </c>
    </row>
    <row r="45" spans="1:19" ht="15">
      <c r="A45" t="s">
        <v>60</v>
      </c>
      <c r="B45" s="8">
        <v>2.74</v>
      </c>
      <c r="C45" s="8">
        <v>0</v>
      </c>
      <c r="D45" s="8">
        <f>INGREDIENTES!D50*1.5</f>
        <v>0.9299999999999999</v>
      </c>
      <c r="E45" s="8">
        <f>INGREDIENTES!E50/2</f>
        <v>0</v>
      </c>
      <c r="F45" s="8">
        <f>INGREDIENTES!G50/2</f>
        <v>0.035</v>
      </c>
      <c r="G45" s="8">
        <f>INGREDIENTES!H50/2</f>
        <v>0.015</v>
      </c>
      <c r="H45" s="26">
        <f>INGREDIENTES!I50/4</f>
        <v>10.4</v>
      </c>
      <c r="I45" s="8">
        <f>INGREDIENTES!J50/4</f>
        <v>2.125</v>
      </c>
      <c r="J45" s="8">
        <f>INGREDIENTES!K50/4</f>
        <v>1.7875</v>
      </c>
      <c r="K45" s="8">
        <f>INGREDIENTES!L50/4</f>
        <v>3.225</v>
      </c>
      <c r="L45" s="8">
        <f>INGREDIENTES!M50/4</f>
        <v>1.8525</v>
      </c>
      <c r="M45" s="8">
        <f>INGREDIENTES!N50/4</f>
        <v>0.03</v>
      </c>
      <c r="N45" s="8">
        <f>INGREDIENTES!O50/4</f>
        <v>0.02</v>
      </c>
      <c r="O45" s="8">
        <f>INGREDIENTES!P50/4</f>
        <v>0.375</v>
      </c>
      <c r="P45" s="19">
        <f t="shared" si="12"/>
        <v>23.535000000000004</v>
      </c>
      <c r="Q45" s="23">
        <f t="shared" si="13"/>
        <v>2.3535000000000004</v>
      </c>
      <c r="R45" s="6">
        <f t="shared" si="14"/>
        <v>23.535000000000004</v>
      </c>
      <c r="S45" s="6">
        <f t="shared" si="15"/>
        <v>2.3535000000000004</v>
      </c>
    </row>
    <row r="46" spans="2:19" ht="15">
      <c r="B46" s="8"/>
      <c r="C46" s="8"/>
      <c r="D46" s="8"/>
      <c r="E46" s="8"/>
      <c r="F46" s="8"/>
      <c r="G46" s="8"/>
      <c r="H46" s="8"/>
      <c r="I46" s="8"/>
      <c r="J46" s="8"/>
      <c r="K46" s="8"/>
      <c r="L46" s="8"/>
      <c r="M46" s="8"/>
      <c r="N46" s="8"/>
      <c r="O46" s="8"/>
      <c r="P46" s="21">
        <f>SUM(P40:P45)</f>
        <v>88.38925</v>
      </c>
      <c r="Q46" s="21">
        <f>SUM(Q40:Q45)</f>
        <v>8.838925</v>
      </c>
      <c r="S46" s="6"/>
    </row>
    <row r="47" spans="1:19" ht="15">
      <c r="A47" s="2" t="s">
        <v>31</v>
      </c>
      <c r="B47" s="8"/>
      <c r="C47" s="8"/>
      <c r="D47" s="8"/>
      <c r="E47" s="8"/>
      <c r="F47" s="8"/>
      <c r="G47" s="8"/>
      <c r="H47" s="8"/>
      <c r="I47" s="8"/>
      <c r="J47" s="8"/>
      <c r="K47" s="8"/>
      <c r="L47" s="8"/>
      <c r="M47" s="8"/>
      <c r="N47" s="8"/>
      <c r="O47" s="8"/>
      <c r="P47" s="20"/>
      <c r="S47" s="6"/>
    </row>
    <row r="48" spans="1:19" ht="15">
      <c r="A48" t="s">
        <v>11</v>
      </c>
      <c r="B48" s="26">
        <v>623</v>
      </c>
      <c r="C48" s="8">
        <v>8</v>
      </c>
      <c r="D48" s="8">
        <f>INGREDIENTES!D54*1.5</f>
        <v>235.5</v>
      </c>
      <c r="E48" s="8">
        <f>INGREDIENTES!E54/2</f>
        <v>0</v>
      </c>
      <c r="F48" s="8">
        <f>INGREDIENTES!G54/2</f>
        <v>55</v>
      </c>
      <c r="G48" s="8">
        <f>INGREDIENTES!H54/2</f>
        <v>71</v>
      </c>
      <c r="H48" s="8">
        <f>INGREDIENTES!I54/4</f>
        <v>151.25</v>
      </c>
      <c r="I48" s="8">
        <f>INGREDIENTES!J54/4</f>
        <v>0</v>
      </c>
      <c r="J48" s="8">
        <f>INGREDIENTES!K54/4</f>
        <v>187.75</v>
      </c>
      <c r="K48" s="29">
        <f>INGREDIENTES!L54/4</f>
        <v>197.25</v>
      </c>
      <c r="L48" s="8">
        <f>INGREDIENTES!M54/4</f>
        <v>198</v>
      </c>
      <c r="M48" s="8">
        <f>INGREDIENTES!N54/4</f>
        <v>0.37</v>
      </c>
      <c r="N48" s="8">
        <f>INGREDIENTES!O54/4</f>
        <v>182.25</v>
      </c>
      <c r="O48" s="8">
        <f>INGREDIENTES!P54/4</f>
        <v>65.5</v>
      </c>
      <c r="P48" s="19">
        <f aca="true" t="shared" si="16" ref="P48:P65">SUM(B48:O48)</f>
        <v>1974.87</v>
      </c>
      <c r="Q48" s="23">
        <f aca="true" t="shared" si="17" ref="Q48:Q65">P48/10</f>
        <v>197.487</v>
      </c>
      <c r="R48" s="6">
        <f aca="true" t="shared" si="18" ref="R48:R66">SUM(B48:O48)</f>
        <v>1974.87</v>
      </c>
      <c r="S48" s="6">
        <f aca="true" t="shared" si="19" ref="S48:S66">R48/10</f>
        <v>197.487</v>
      </c>
    </row>
    <row r="49" spans="1:19" ht="15">
      <c r="A49" t="s">
        <v>12</v>
      </c>
      <c r="B49" s="26">
        <v>736</v>
      </c>
      <c r="C49" s="8">
        <v>6</v>
      </c>
      <c r="D49" s="8">
        <f>INGREDIENTES!D55*1.5</f>
        <v>132</v>
      </c>
      <c r="E49" s="8">
        <f>INGREDIENTES!E55/2</f>
        <v>0</v>
      </c>
      <c r="F49" s="8">
        <f>INGREDIENTES!G55/2</f>
        <v>33</v>
      </c>
      <c r="G49" s="8">
        <f>INGREDIENTES!H55/2</f>
        <v>20</v>
      </c>
      <c r="H49" s="27">
        <f>INGREDIENTES!I55/4</f>
        <v>443.5</v>
      </c>
      <c r="I49" s="8">
        <f>INGREDIENTES!J55/4</f>
        <v>416.25</v>
      </c>
      <c r="J49" s="8">
        <f>INGREDIENTES!K55/4</f>
        <v>391</v>
      </c>
      <c r="K49" s="29">
        <f>INGREDIENTES!L55/4</f>
        <v>583</v>
      </c>
      <c r="L49" s="8">
        <f>INGREDIENTES!M55/4</f>
        <v>436</v>
      </c>
      <c r="M49" s="8">
        <f>INGREDIENTES!N55/4</f>
        <v>1.3375</v>
      </c>
      <c r="N49" s="8">
        <f>INGREDIENTES!O55/4</f>
        <v>413</v>
      </c>
      <c r="O49" s="8">
        <f>INGREDIENTES!P55/4</f>
        <v>210.5</v>
      </c>
      <c r="P49" s="19">
        <f t="shared" si="16"/>
        <v>3821.5875</v>
      </c>
      <c r="Q49" s="23">
        <f t="shared" si="17"/>
        <v>382.15875</v>
      </c>
      <c r="R49" s="6">
        <f t="shared" si="18"/>
        <v>3821.5875</v>
      </c>
      <c r="S49" s="6">
        <f t="shared" si="19"/>
        <v>382.15875</v>
      </c>
    </row>
    <row r="50" spans="1:19" ht="15">
      <c r="A50" t="s">
        <v>13</v>
      </c>
      <c r="B50" s="29">
        <v>961</v>
      </c>
      <c r="C50" s="8">
        <v>34</v>
      </c>
      <c r="D50" s="26">
        <f>INGREDIENTES!D56*1.5</f>
        <v>1675.5</v>
      </c>
      <c r="E50" s="8">
        <f>INGREDIENTES!E56/2</f>
        <v>0</v>
      </c>
      <c r="F50" s="8">
        <f>INGREDIENTES!G56/2</f>
        <v>468.5</v>
      </c>
      <c r="G50" s="8">
        <f>INGREDIENTES!H56/2</f>
        <v>89.5</v>
      </c>
      <c r="H50" s="8">
        <f>INGREDIENTES!I56/4</f>
        <v>357.75</v>
      </c>
      <c r="I50" s="8">
        <f>INGREDIENTES!J56/4</f>
        <v>324.25</v>
      </c>
      <c r="J50" s="8">
        <f>INGREDIENTES!K56/4</f>
        <v>402</v>
      </c>
      <c r="K50" s="27">
        <f>INGREDIENTES!L56/4</f>
        <v>539.5</v>
      </c>
      <c r="L50" s="8">
        <f>INGREDIENTES!M56/4</f>
        <v>390.75</v>
      </c>
      <c r="M50" s="8">
        <f>INGREDIENTES!N56/4</f>
        <v>0.74</v>
      </c>
      <c r="N50" s="8">
        <f>INGREDIENTES!O56/4</f>
        <v>420.25</v>
      </c>
      <c r="O50" s="8">
        <f>INGREDIENTES!P56/4</f>
        <v>125.25</v>
      </c>
      <c r="P50" s="19">
        <f t="shared" si="16"/>
        <v>5788.99</v>
      </c>
      <c r="Q50" s="23">
        <f t="shared" si="17"/>
        <v>578.899</v>
      </c>
      <c r="R50" s="6">
        <f t="shared" si="18"/>
        <v>5788.99</v>
      </c>
      <c r="S50" s="6">
        <f t="shared" si="19"/>
        <v>578.899</v>
      </c>
    </row>
    <row r="51" spans="1:19" ht="15">
      <c r="A51" t="s">
        <v>14</v>
      </c>
      <c r="B51" s="26">
        <v>2510</v>
      </c>
      <c r="C51" s="8">
        <v>23</v>
      </c>
      <c r="D51" s="8">
        <f>INGREDIENTES!D57*1.5</f>
        <v>558</v>
      </c>
      <c r="E51" s="8">
        <f>INGREDIENTES!E57/2</f>
        <v>0</v>
      </c>
      <c r="F51" s="8">
        <f>INGREDIENTES!G57/2</f>
        <v>94</v>
      </c>
      <c r="G51" s="8">
        <f>INGREDIENTES!H57/2</f>
        <v>151</v>
      </c>
      <c r="H51" s="8">
        <f>INGREDIENTES!I57/4</f>
        <v>665</v>
      </c>
      <c r="I51" s="8">
        <f>INGREDIENTES!J57/4</f>
        <v>716.25</v>
      </c>
      <c r="J51" s="29">
        <f>INGREDIENTES!K57/4</f>
        <v>1009</v>
      </c>
      <c r="K51" s="29">
        <f>INGREDIENTES!L57/4</f>
        <v>1020.75</v>
      </c>
      <c r="L51" s="8">
        <f>INGREDIENTES!M57/4</f>
        <v>821</v>
      </c>
      <c r="M51" s="8">
        <f>INGREDIENTES!N57/4</f>
        <v>1.545</v>
      </c>
      <c r="N51" s="27">
        <f>INGREDIENTES!O57/4</f>
        <v>959</v>
      </c>
      <c r="O51" s="8">
        <f>INGREDIENTES!P57/4</f>
        <v>293.25</v>
      </c>
      <c r="P51" s="19">
        <f t="shared" si="16"/>
        <v>8821.795</v>
      </c>
      <c r="Q51" s="23">
        <f t="shared" si="17"/>
        <v>882.1795</v>
      </c>
      <c r="R51" s="6">
        <f t="shared" si="18"/>
        <v>8821.795</v>
      </c>
      <c r="S51" s="6">
        <f t="shared" si="19"/>
        <v>882.1795</v>
      </c>
    </row>
    <row r="52" spans="1:19" ht="15">
      <c r="A52" t="s">
        <v>15</v>
      </c>
      <c r="B52" s="26">
        <v>277</v>
      </c>
      <c r="C52" s="8">
        <v>4</v>
      </c>
      <c r="D52" s="27">
        <f>INGREDIENTES!D58*1.5</f>
        <v>205.5</v>
      </c>
      <c r="E52" s="8">
        <f>INGREDIENTES!E58/2</f>
        <v>0</v>
      </c>
      <c r="F52" s="8">
        <f>INGREDIENTES!G58/2</f>
        <v>9.5</v>
      </c>
      <c r="G52" s="8">
        <f>INGREDIENTES!H58/2</f>
        <v>32</v>
      </c>
      <c r="H52" s="8">
        <f>INGREDIENTES!I58/4</f>
        <v>53</v>
      </c>
      <c r="I52" s="8">
        <f>INGREDIENTES!J58/4</f>
        <v>39</v>
      </c>
      <c r="J52" s="29">
        <f>INGREDIENTES!K58/4</f>
        <v>98.75</v>
      </c>
      <c r="K52" s="8">
        <f>INGREDIENTES!L58/4</f>
        <v>80.5</v>
      </c>
      <c r="L52" s="8">
        <f>INGREDIENTES!M58/4</f>
        <v>76.75</v>
      </c>
      <c r="M52" s="8">
        <f>INGREDIENTES!N58/4</f>
        <v>0.0825</v>
      </c>
      <c r="N52" s="29">
        <f>INGREDIENTES!O58/4</f>
        <v>92.5</v>
      </c>
      <c r="O52" s="8">
        <f>INGREDIENTES!P58/4</f>
        <v>25.25</v>
      </c>
      <c r="P52" s="19">
        <f t="shared" si="16"/>
        <v>993.8325</v>
      </c>
      <c r="Q52" s="23">
        <f t="shared" si="17"/>
        <v>99.38325</v>
      </c>
      <c r="R52" s="6">
        <f t="shared" si="18"/>
        <v>993.8325</v>
      </c>
      <c r="S52" s="6">
        <f t="shared" si="19"/>
        <v>99.38325</v>
      </c>
    </row>
    <row r="53" spans="1:19" ht="15">
      <c r="A53" t="s">
        <v>38</v>
      </c>
      <c r="B53" s="26">
        <v>606</v>
      </c>
      <c r="C53" s="8">
        <v>14</v>
      </c>
      <c r="D53" s="8">
        <f>INGREDIENTES!D59*1.5</f>
        <v>177</v>
      </c>
      <c r="E53" s="8">
        <f>INGREDIENTES!E59/2</f>
        <v>0</v>
      </c>
      <c r="F53" s="8">
        <f>INGREDIENTES!G59/2</f>
        <v>31</v>
      </c>
      <c r="G53" s="8">
        <f>INGREDIENTES!H59/2</f>
        <v>25.5</v>
      </c>
      <c r="H53" s="8">
        <f>INGREDIENTES!I59/4</f>
        <v>140</v>
      </c>
      <c r="I53" s="8">
        <f>INGREDIENTES!J59/4</f>
        <v>104.5</v>
      </c>
      <c r="J53" s="8">
        <f>INGREDIENTES!K59/4</f>
        <v>177.75</v>
      </c>
      <c r="K53" s="29">
        <f>INGREDIENTES!L59/4</f>
        <v>246</v>
      </c>
      <c r="L53" s="27">
        <f>INGREDIENTES!M59/4</f>
        <v>228.25</v>
      </c>
      <c r="M53" s="8">
        <f>INGREDIENTES!N59/4</f>
        <v>0.4325</v>
      </c>
      <c r="N53" s="8">
        <f>INGREDIENTES!O59/4</f>
        <v>200.75</v>
      </c>
      <c r="O53" s="8">
        <f>INGREDIENTES!P59/4</f>
        <v>65</v>
      </c>
      <c r="P53" s="19">
        <f t="shared" si="16"/>
        <v>2016.1825</v>
      </c>
      <c r="Q53" s="23">
        <f t="shared" si="17"/>
        <v>201.61825</v>
      </c>
      <c r="R53" s="6">
        <f t="shared" si="18"/>
        <v>2016.1825</v>
      </c>
      <c r="S53" s="6">
        <f t="shared" si="19"/>
        <v>201.61825</v>
      </c>
    </row>
    <row r="54" spans="1:19" ht="15">
      <c r="A54" t="s">
        <v>16</v>
      </c>
      <c r="B54" s="26">
        <v>675</v>
      </c>
      <c r="C54" s="8">
        <v>9</v>
      </c>
      <c r="D54" s="29">
        <f>INGREDIENTES!D60*1.5</f>
        <v>382.5</v>
      </c>
      <c r="E54" s="8">
        <f>INGREDIENTES!E60/2</f>
        <v>0</v>
      </c>
      <c r="F54" s="8">
        <f>INGREDIENTES!G60/2</f>
        <v>35</v>
      </c>
      <c r="G54" s="8">
        <f>INGREDIENTES!H60/2</f>
        <v>67.5</v>
      </c>
      <c r="H54" s="8">
        <f>INGREDIENTES!I60/4</f>
        <v>240</v>
      </c>
      <c r="I54" s="8">
        <f>INGREDIENTES!J60/4</f>
        <v>140</v>
      </c>
      <c r="J54" s="8">
        <f>INGREDIENTES!K60/4</f>
        <v>209.75</v>
      </c>
      <c r="K54" s="27">
        <f>INGREDIENTES!L60/4</f>
        <v>289.5</v>
      </c>
      <c r="L54" s="8">
        <f>INGREDIENTES!M60/4</f>
        <v>205</v>
      </c>
      <c r="M54" s="8">
        <f>INGREDIENTES!N60/4</f>
        <v>0.46</v>
      </c>
      <c r="N54" s="8">
        <f>INGREDIENTES!O60/4</f>
        <v>251</v>
      </c>
      <c r="O54" s="8">
        <f>INGREDIENTES!P60/4</f>
        <v>60.75</v>
      </c>
      <c r="P54" s="19">
        <f t="shared" si="16"/>
        <v>2565.46</v>
      </c>
      <c r="Q54" s="23">
        <f t="shared" si="17"/>
        <v>256.546</v>
      </c>
      <c r="R54" s="6">
        <f t="shared" si="18"/>
        <v>2565.46</v>
      </c>
      <c r="S54" s="6">
        <f t="shared" si="19"/>
        <v>256.546</v>
      </c>
    </row>
    <row r="55" spans="1:19" ht="15">
      <c r="A55" t="s">
        <v>17</v>
      </c>
      <c r="B55" s="26">
        <v>234</v>
      </c>
      <c r="C55" s="8">
        <v>1</v>
      </c>
      <c r="D55" s="29">
        <f>INGREDIENTES!D61*1.5</f>
        <v>132</v>
      </c>
      <c r="E55" s="8">
        <f>INGREDIENTES!E61/2</f>
        <v>0</v>
      </c>
      <c r="F55" s="8">
        <f>INGREDIENTES!G61/2</f>
        <v>23.5</v>
      </c>
      <c r="G55" s="8">
        <f>INGREDIENTES!H61/2</f>
        <v>20</v>
      </c>
      <c r="H55" s="8">
        <f>INGREDIENTES!I61/4</f>
        <v>76.25</v>
      </c>
      <c r="I55" s="8">
        <f>INGREDIENTES!J61/4</f>
        <v>57.5</v>
      </c>
      <c r="J55" s="8">
        <f>INGREDIENTES!K61/4</f>
        <v>77</v>
      </c>
      <c r="K55" s="27">
        <f>INGREDIENTES!L61/4</f>
        <v>110.25</v>
      </c>
      <c r="L55" s="27">
        <f>INGREDIENTES!M61/4</f>
        <v>109</v>
      </c>
      <c r="M55" s="8">
        <f>INGREDIENTES!N61/4</f>
        <v>0.195</v>
      </c>
      <c r="N55" s="27">
        <f>INGREDIENTES!O61/4</f>
        <v>108.5</v>
      </c>
      <c r="O55" s="8">
        <f>INGREDIENTES!P61/4</f>
        <v>29.5</v>
      </c>
      <c r="P55" s="19">
        <f t="shared" si="16"/>
        <v>978.695</v>
      </c>
      <c r="Q55" s="23">
        <f t="shared" si="17"/>
        <v>97.8695</v>
      </c>
      <c r="R55" s="6">
        <f t="shared" si="18"/>
        <v>978.695</v>
      </c>
      <c r="S55" s="6">
        <f t="shared" si="19"/>
        <v>97.8695</v>
      </c>
    </row>
    <row r="56" spans="1:19" ht="15">
      <c r="A56" t="s">
        <v>18</v>
      </c>
      <c r="B56" s="26">
        <v>485</v>
      </c>
      <c r="C56" s="8">
        <v>10</v>
      </c>
      <c r="D56" s="27">
        <f>INGREDIENTES!D62*1.5</f>
        <v>205.5</v>
      </c>
      <c r="E56" s="8">
        <f>INGREDIENTES!E62/2</f>
        <v>0</v>
      </c>
      <c r="F56" s="8">
        <f>INGREDIENTES!G62/2</f>
        <v>31.5</v>
      </c>
      <c r="G56" s="8">
        <f>INGREDIENTES!H62/2</f>
        <v>30</v>
      </c>
      <c r="H56" s="8">
        <f>INGREDIENTES!I62/4</f>
        <v>142</v>
      </c>
      <c r="I56" s="8">
        <f>INGREDIENTES!J62/4</f>
        <v>157.75</v>
      </c>
      <c r="J56" s="29">
        <f>INGREDIENTES!K62/4</f>
        <v>229</v>
      </c>
      <c r="K56">
        <f>INGREDIENTES!L62/4</f>
        <v>186.5</v>
      </c>
      <c r="L56" s="8">
        <f>INGREDIENTES!M62/4</f>
        <v>186</v>
      </c>
      <c r="M56" s="8">
        <f>INGREDIENTES!N62/4</f>
        <v>0.32</v>
      </c>
      <c r="N56">
        <f>INGREDIENTES!O62/4</f>
        <v>195.75</v>
      </c>
      <c r="O56" s="8">
        <f>INGREDIENTES!P62/4</f>
        <v>50.25</v>
      </c>
      <c r="P56" s="19">
        <f t="shared" si="16"/>
        <v>1909.57</v>
      </c>
      <c r="Q56" s="23">
        <f t="shared" si="17"/>
        <v>190.957</v>
      </c>
      <c r="R56" s="6">
        <f t="shared" si="18"/>
        <v>1909.57</v>
      </c>
      <c r="S56" s="6">
        <f t="shared" si="19"/>
        <v>190.957</v>
      </c>
    </row>
    <row r="57" spans="1:19" ht="15">
      <c r="A57" t="s">
        <v>19</v>
      </c>
      <c r="B57" s="26">
        <v>883</v>
      </c>
      <c r="C57" s="8">
        <v>12</v>
      </c>
      <c r="D57" s="8">
        <f>INGREDIENTES!D63*1.5</f>
        <v>205.5</v>
      </c>
      <c r="E57" s="8">
        <f>INGREDIENTES!E63/2</f>
        <v>0</v>
      </c>
      <c r="F57" s="8">
        <f>INGREDIENTES!G63/2</f>
        <v>52.5</v>
      </c>
      <c r="G57" s="8">
        <f>INGREDIENTES!H63/2</f>
        <v>31</v>
      </c>
      <c r="H57" s="8">
        <f>INGREDIENTES!I63/4</f>
        <v>241.75</v>
      </c>
      <c r="I57" s="8">
        <f>INGREDIENTES!J63/4</f>
        <v>182.5</v>
      </c>
      <c r="J57" s="8">
        <f>INGREDIENTES!K63/4</f>
        <v>284.5</v>
      </c>
      <c r="K57" s="29">
        <f>INGREDIENTES!L63/4</f>
        <v>309.5</v>
      </c>
      <c r="L57" s="27">
        <f>INGREDIENTES!M63/4</f>
        <v>284</v>
      </c>
      <c r="M57" s="8">
        <f>INGREDIENTES!N63/4</f>
        <v>0.605</v>
      </c>
      <c r="N57" s="27">
        <f>INGREDIENTES!O63/4</f>
        <v>285.25</v>
      </c>
      <c r="O57" s="8">
        <f>INGREDIENTES!P63/4</f>
        <v>95.25</v>
      </c>
      <c r="P57" s="19">
        <f t="shared" si="16"/>
        <v>2867.355</v>
      </c>
      <c r="Q57" s="23">
        <f t="shared" si="17"/>
        <v>286.7355</v>
      </c>
      <c r="R57" s="6">
        <f t="shared" si="18"/>
        <v>2867.355</v>
      </c>
      <c r="S57" s="6">
        <f t="shared" si="19"/>
        <v>286.7355</v>
      </c>
    </row>
    <row r="58" spans="1:19" ht="15">
      <c r="A58" t="s">
        <v>20</v>
      </c>
      <c r="B58" s="26">
        <v>476</v>
      </c>
      <c r="C58" s="8">
        <v>10</v>
      </c>
      <c r="D58" s="29">
        <f>INGREDIENTES!D64*1.5</f>
        <v>205.5</v>
      </c>
      <c r="E58" s="8">
        <f>INGREDIENTES!E64/2</f>
        <v>0</v>
      </c>
      <c r="F58" s="8">
        <f>INGREDIENTES!G64/2</f>
        <v>41.5</v>
      </c>
      <c r="G58" s="8">
        <f>INGREDIENTES!H64/2</f>
        <v>22</v>
      </c>
      <c r="H58" s="8">
        <f>INGREDIENTES!I64/4</f>
        <v>93.25</v>
      </c>
      <c r="I58" s="8">
        <f>INGREDIENTES!J64/4</f>
        <v>77.75</v>
      </c>
      <c r="J58" s="8">
        <f>INGREDIENTES!K64/4</f>
        <v>148.25</v>
      </c>
      <c r="K58" s="8">
        <f>INGREDIENTES!L64/4</f>
        <v>123</v>
      </c>
      <c r="L58" s="29">
        <f>INGREDIENTES!M64/4</f>
        <v>247.5</v>
      </c>
      <c r="M58" s="8">
        <f>INGREDIENTES!N64/4</f>
        <v>0.3075</v>
      </c>
      <c r="N58" s="27">
        <f>INGREDIENTES!O64/4</f>
        <v>161</v>
      </c>
      <c r="O58" s="8">
        <f>INGREDIENTES!P64/4</f>
        <v>56.5</v>
      </c>
      <c r="P58" s="19">
        <f t="shared" si="16"/>
        <v>1662.5575</v>
      </c>
      <c r="Q58" s="23">
        <f t="shared" si="17"/>
        <v>166.25574999999998</v>
      </c>
      <c r="R58" s="6">
        <f t="shared" si="18"/>
        <v>1662.5575</v>
      </c>
      <c r="S58" s="6">
        <f t="shared" si="19"/>
        <v>166.25574999999998</v>
      </c>
    </row>
    <row r="59" spans="1:19" ht="15">
      <c r="A59" t="s">
        <v>21</v>
      </c>
      <c r="B59" s="26">
        <v>199</v>
      </c>
      <c r="C59" s="8">
        <v>1</v>
      </c>
      <c r="D59" s="8">
        <f>INGREDIENTES!D65*1.5</f>
        <v>58.5</v>
      </c>
      <c r="E59" s="8">
        <f>INGREDIENTES!E65/2</f>
        <v>0</v>
      </c>
      <c r="F59" s="8">
        <f>INGREDIENTES!G65/2</f>
        <v>7.5</v>
      </c>
      <c r="G59" s="8">
        <f>INGREDIENTES!H65/2</f>
        <v>11</v>
      </c>
      <c r="H59" s="8">
        <f>INGREDIENTES!I65/4</f>
        <v>46.75</v>
      </c>
      <c r="I59" s="8">
        <f>INGREDIENTES!J65/4</f>
        <v>28.75</v>
      </c>
      <c r="J59" s="8">
        <f>INGREDIENTES!K65/4</f>
        <v>65.25</v>
      </c>
      <c r="K59" s="8">
        <f>INGREDIENTES!L65/4</f>
        <v>57.25</v>
      </c>
      <c r="L59" s="27">
        <f>INGREDIENTES!M65/4</f>
        <v>72.75</v>
      </c>
      <c r="M59" s="8">
        <f>INGREDIENTES!N65/4</f>
        <v>0.15</v>
      </c>
      <c r="N59" s="29">
        <f>INGREDIENTES!O65/4</f>
        <v>85</v>
      </c>
      <c r="O59" s="8">
        <f>INGREDIENTES!P65/4</f>
        <v>24</v>
      </c>
      <c r="P59" s="19">
        <f t="shared" si="16"/>
        <v>656.9</v>
      </c>
      <c r="Q59" s="23">
        <f t="shared" si="17"/>
        <v>65.69</v>
      </c>
      <c r="R59" s="6">
        <f t="shared" si="18"/>
        <v>656.9</v>
      </c>
      <c r="S59" s="6">
        <f t="shared" si="19"/>
        <v>65.69</v>
      </c>
    </row>
    <row r="60" spans="1:19" ht="15">
      <c r="A60" t="s">
        <v>22</v>
      </c>
      <c r="B60" s="26">
        <v>753</v>
      </c>
      <c r="C60" s="8">
        <v>114</v>
      </c>
      <c r="D60" s="27">
        <f>INGREDIENTES!D66*1.5</f>
        <v>190.5</v>
      </c>
      <c r="E60" s="8">
        <f>INGREDIENTES!E66/2</f>
        <v>0</v>
      </c>
      <c r="F60" s="29">
        <f>INGREDIENTES!G66/2</f>
        <v>410.5</v>
      </c>
      <c r="G60" s="8">
        <f>INGREDIENTES!H66/2</f>
        <v>75</v>
      </c>
      <c r="H60" s="27">
        <f>INGREDIENTES!I66/4</f>
        <v>190.5</v>
      </c>
      <c r="I60" s="8">
        <f>INGREDIENTES!J66/4</f>
        <v>108.25</v>
      </c>
      <c r="J60" s="8">
        <f>INGREDIENTES!K66/4</f>
        <v>182.25</v>
      </c>
      <c r="K60" s="27">
        <f>INGREDIENTES!L66/4</f>
        <v>191</v>
      </c>
      <c r="L60" s="8">
        <f>INGREDIENTES!M66/4</f>
        <v>174.5</v>
      </c>
      <c r="M60" s="8">
        <f>INGREDIENTES!N66/4</f>
        <v>0.3275</v>
      </c>
      <c r="N60" s="8">
        <f>INGREDIENTES!O66/4</f>
        <v>203</v>
      </c>
      <c r="O60" s="8">
        <f>INGREDIENTES!P66/4</f>
        <v>52.75</v>
      </c>
      <c r="P60" s="19">
        <f t="shared" si="16"/>
        <v>2645.5775</v>
      </c>
      <c r="Q60" s="23">
        <f t="shared" si="17"/>
        <v>264.55775</v>
      </c>
      <c r="R60" s="6">
        <f t="shared" si="18"/>
        <v>2645.5775</v>
      </c>
      <c r="S60" s="6">
        <f t="shared" si="19"/>
        <v>264.55775</v>
      </c>
    </row>
    <row r="61" spans="1:19" ht="15">
      <c r="A61" t="s">
        <v>23</v>
      </c>
      <c r="B61" s="26">
        <v>641</v>
      </c>
      <c r="C61" s="8">
        <v>8</v>
      </c>
      <c r="D61" s="29">
        <f>INGREDIENTES!D67*1.5</f>
        <v>382.5</v>
      </c>
      <c r="E61" s="8">
        <f>INGREDIENTES!E67/2</f>
        <v>0</v>
      </c>
      <c r="F61" s="8">
        <f>INGREDIENTES!G67/2</f>
        <v>43.5</v>
      </c>
      <c r="G61" s="8">
        <f>INGREDIENTES!H67/2</f>
        <v>47</v>
      </c>
      <c r="H61" s="8">
        <f>INGREDIENTES!I67/4</f>
        <v>190.5</v>
      </c>
      <c r="I61" s="8">
        <f>INGREDIENTES!J67/4</f>
        <v>142</v>
      </c>
      <c r="J61" s="27">
        <f>INGREDIENTES!K67/4</f>
        <v>241.5</v>
      </c>
      <c r="K61" s="8">
        <f>INGREDIENTES!L67/4</f>
        <v>198.5</v>
      </c>
      <c r="L61" s="8">
        <f>INGREDIENTES!M67/4</f>
        <v>263.25</v>
      </c>
      <c r="M61" s="8">
        <f>INGREDIENTES!N67/4</f>
        <v>0.4175</v>
      </c>
      <c r="N61" s="8">
        <f>INGREDIENTES!O67/4</f>
        <v>184.5</v>
      </c>
      <c r="O61" s="8">
        <f>INGREDIENTES!P67/4</f>
        <v>66.25</v>
      </c>
      <c r="P61" s="19">
        <f t="shared" si="16"/>
        <v>2408.9175</v>
      </c>
      <c r="Q61" s="23">
        <f t="shared" si="17"/>
        <v>240.89175</v>
      </c>
      <c r="R61" s="6">
        <f t="shared" si="18"/>
        <v>2408.9175</v>
      </c>
      <c r="S61" s="6">
        <f t="shared" si="19"/>
        <v>240.89175</v>
      </c>
    </row>
    <row r="62" spans="1:19" ht="15">
      <c r="A62" t="s">
        <v>24</v>
      </c>
      <c r="B62" s="26">
        <v>390</v>
      </c>
      <c r="C62" s="8">
        <v>10</v>
      </c>
      <c r="D62" s="29">
        <f>INGREDIENTES!D68*1.5</f>
        <v>324</v>
      </c>
      <c r="E62" s="8">
        <f>INGREDIENTES!E68/2</f>
        <v>0</v>
      </c>
      <c r="F62" s="8">
        <f>INGREDIENTES!G68/2</f>
        <v>19.5</v>
      </c>
      <c r="G62" s="8">
        <f>INGREDIENTES!H68/2</f>
        <v>21.5</v>
      </c>
      <c r="H62" s="27">
        <f>INGREDIENTES!I68/4</f>
        <v>135.75</v>
      </c>
      <c r="I62" s="8">
        <f>INGREDIENTES!J68/4</f>
        <v>96.25</v>
      </c>
      <c r="J62" s="8">
        <f>INGREDIENTES!K68/4</f>
        <v>134.25</v>
      </c>
      <c r="K62" s="8">
        <f>INGREDIENTES!L68/4</f>
        <v>131.5</v>
      </c>
      <c r="L62" s="8">
        <f>INGREDIENTES!M68/4</f>
        <v>89.25</v>
      </c>
      <c r="M62" s="8">
        <f>INGREDIENTES!N68/4</f>
        <v>0.2725</v>
      </c>
      <c r="N62" s="8">
        <f>INGREDIENTES!O68/4</f>
        <v>114.25</v>
      </c>
      <c r="O62" s="8">
        <f>INGREDIENTES!P68/4</f>
        <v>39.75</v>
      </c>
      <c r="P62" s="19">
        <f t="shared" si="16"/>
        <v>1506.2725</v>
      </c>
      <c r="Q62" s="23">
        <f t="shared" si="17"/>
        <v>150.62725</v>
      </c>
      <c r="R62" s="6">
        <f t="shared" si="18"/>
        <v>1506.2725</v>
      </c>
      <c r="S62" s="6">
        <f t="shared" si="19"/>
        <v>150.62725</v>
      </c>
    </row>
    <row r="63" spans="1:19" ht="15">
      <c r="A63" t="s">
        <v>25</v>
      </c>
      <c r="B63" s="26">
        <v>398</v>
      </c>
      <c r="C63" s="8">
        <v>5</v>
      </c>
      <c r="D63" s="29">
        <f>INGREDIENTES!D69*1.5</f>
        <v>282</v>
      </c>
      <c r="E63" s="8">
        <f>INGREDIENTES!E69/2</f>
        <v>0</v>
      </c>
      <c r="F63" s="8">
        <f>INGREDIENTES!G69/2</f>
        <v>36.5</v>
      </c>
      <c r="G63" s="8">
        <f>INGREDIENTES!H69/2</f>
        <v>24.5</v>
      </c>
      <c r="H63" s="8">
        <f>INGREDIENTES!I69/4</f>
        <v>114.5</v>
      </c>
      <c r="I63" s="8">
        <f>INGREDIENTES!J69/4</f>
        <v>82</v>
      </c>
      <c r="J63" s="8">
        <f>INGREDIENTES!K69/4</f>
        <v>138.25</v>
      </c>
      <c r="K63" s="8">
        <f>INGREDIENTES!L69/4</f>
        <v>129.25</v>
      </c>
      <c r="L63" s="8">
        <f>INGREDIENTES!M69/4</f>
        <v>144.75</v>
      </c>
      <c r="M63" s="8">
        <f>INGREDIENTES!N69/4</f>
        <v>0.2495</v>
      </c>
      <c r="N63" s="27">
        <f>INGREDIENTES!O69/4</f>
        <v>159.5</v>
      </c>
      <c r="O63" s="8">
        <f>INGREDIENTES!P69/4</f>
        <v>46.75</v>
      </c>
      <c r="P63" s="19">
        <f t="shared" si="16"/>
        <v>1561.2495</v>
      </c>
      <c r="Q63" s="23">
        <f t="shared" si="17"/>
        <v>156.12494999999998</v>
      </c>
      <c r="R63" s="6">
        <f t="shared" si="18"/>
        <v>1561.2495</v>
      </c>
      <c r="S63" s="6">
        <f t="shared" si="19"/>
        <v>156.12494999999998</v>
      </c>
    </row>
    <row r="64" spans="1:19" ht="15">
      <c r="A64" t="s">
        <v>26</v>
      </c>
      <c r="B64" s="26">
        <v>154</v>
      </c>
      <c r="C64" s="8">
        <v>5</v>
      </c>
      <c r="D64" s="27">
        <f>INGREDIENTES!D70*1.5</f>
        <v>58.5</v>
      </c>
      <c r="E64" s="8">
        <f>INGREDIENTES!E70/2</f>
        <v>0</v>
      </c>
      <c r="F64" s="8">
        <f>INGREDIENTES!G70/2</f>
        <v>8</v>
      </c>
      <c r="G64" s="8">
        <f>INGREDIENTES!H70/2</f>
        <v>24.5</v>
      </c>
      <c r="H64" s="8">
        <f>INGREDIENTES!I70/4</f>
        <v>36</v>
      </c>
      <c r="I64" s="8">
        <f>INGREDIENTES!J70/4</f>
        <v>41</v>
      </c>
      <c r="J64" s="29">
        <f>INGREDIENTES!K70/4</f>
        <v>88.75</v>
      </c>
      <c r="K64" s="8">
        <f>INGREDIENTES!L70/4</f>
        <v>36</v>
      </c>
      <c r="L64" s="8">
        <f>INGREDIENTES!M70/4</f>
        <v>58.75</v>
      </c>
      <c r="M64" s="8">
        <f>INGREDIENTES!N70/4</f>
        <v>0.144</v>
      </c>
      <c r="N64" s="8">
        <f>INGREDIENTES!O70/4</f>
        <v>59.75</v>
      </c>
      <c r="O64" s="8">
        <f>INGREDIENTES!P70/4</f>
        <v>15</v>
      </c>
      <c r="P64" s="19">
        <f t="shared" si="16"/>
        <v>585.394</v>
      </c>
      <c r="Q64" s="23">
        <f t="shared" si="17"/>
        <v>58.5394</v>
      </c>
      <c r="R64" s="6">
        <f t="shared" si="18"/>
        <v>585.394</v>
      </c>
      <c r="S64" s="6">
        <f t="shared" si="19"/>
        <v>58.5394</v>
      </c>
    </row>
    <row r="65" spans="1:19" ht="15">
      <c r="A65" t="s">
        <v>27</v>
      </c>
      <c r="B65" s="26">
        <v>641</v>
      </c>
      <c r="C65" s="8">
        <v>11</v>
      </c>
      <c r="D65" s="8"/>
      <c r="E65" s="8">
        <f>INGREDIENTES!E71/2</f>
        <v>0</v>
      </c>
      <c r="F65" s="8">
        <f>INGREDIENTES!G71/2</f>
        <v>39</v>
      </c>
      <c r="G65" s="8">
        <f>INGREDIENTES!H71/2</f>
        <v>38</v>
      </c>
      <c r="H65" s="8">
        <f>INGREDIENTES!I71/4</f>
        <v>163.25</v>
      </c>
      <c r="I65" s="8">
        <f>INGREDIENTES!J71/4</f>
        <v>178.25</v>
      </c>
      <c r="J65" s="29">
        <f>INGREDIENTES!K71/4</f>
        <v>298.25</v>
      </c>
      <c r="K65" s="8">
        <f>INGREDIENTES!L71/4</f>
        <v>241.75</v>
      </c>
      <c r="L65" s="27">
        <f>INGREDIENTES!M71/4</f>
        <v>266.25</v>
      </c>
      <c r="M65" s="8">
        <f>INGREDIENTES!N71/4</f>
        <v>0.395</v>
      </c>
      <c r="N65" s="8">
        <f>INGREDIENTES!O71/4</f>
        <v>226</v>
      </c>
      <c r="O65" s="8">
        <f>INGREDIENTES!P71/4</f>
        <v>77.75</v>
      </c>
      <c r="P65" s="19">
        <f t="shared" si="16"/>
        <v>2180.895</v>
      </c>
      <c r="Q65" s="23">
        <f t="shared" si="17"/>
        <v>218.0895</v>
      </c>
      <c r="R65" s="6">
        <f t="shared" si="18"/>
        <v>2180.895</v>
      </c>
      <c r="S65" s="6">
        <f t="shared" si="19"/>
        <v>218.0895</v>
      </c>
    </row>
    <row r="66" spans="2:19" ht="15">
      <c r="B66" s="26">
        <f>SUM(B48:B65)</f>
        <v>11642</v>
      </c>
      <c r="C66" s="9">
        <f>SUM(C48:C65)</f>
        <v>285</v>
      </c>
      <c r="D66" s="29">
        <f>SUM(D48:D65)</f>
        <v>5410.5</v>
      </c>
      <c r="E66" s="9">
        <f aca="true" t="shared" si="20" ref="E66:O66">SUM(E48:E65)</f>
        <v>0</v>
      </c>
      <c r="F66" s="9">
        <f t="shared" si="20"/>
        <v>1439.5</v>
      </c>
      <c r="G66" s="9">
        <f t="shared" si="20"/>
        <v>801</v>
      </c>
      <c r="H66" s="9">
        <f t="shared" si="20"/>
        <v>3481</v>
      </c>
      <c r="I66" s="9">
        <f t="shared" si="20"/>
        <v>2892.25</v>
      </c>
      <c r="J66" s="9">
        <f t="shared" si="20"/>
        <v>4363.25</v>
      </c>
      <c r="K66" s="27">
        <f t="shared" si="20"/>
        <v>4671</v>
      </c>
      <c r="L66" s="9">
        <f t="shared" si="20"/>
        <v>4251.75</v>
      </c>
      <c r="M66" s="9">
        <f t="shared" si="20"/>
        <v>8.351</v>
      </c>
      <c r="N66" s="9">
        <f t="shared" si="20"/>
        <v>4301.25</v>
      </c>
      <c r="O66" s="9">
        <f t="shared" si="20"/>
        <v>1399.25</v>
      </c>
      <c r="P66" s="21">
        <f>SUM(P48:P65)/1000</f>
        <v>44.94610099999999</v>
      </c>
      <c r="Q66" s="21">
        <f>SUM(Q48:Q65)/1000</f>
        <v>4.494610099999999</v>
      </c>
      <c r="R66" s="6">
        <f t="shared" si="18"/>
        <v>44946.101</v>
      </c>
      <c r="S66" s="6">
        <f t="shared" si="19"/>
        <v>4494.6101</v>
      </c>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C7D78-25A6-4C81-8781-A1F85AFAE9D9}">
  <sheetPr>
    <pageSetUpPr fitToPage="1"/>
  </sheetPr>
  <dimension ref="A1:W76"/>
  <sheetViews>
    <sheetView showZeros="0" tabSelected="1" zoomScale="80" zoomScaleNormal="80" workbookViewId="0" topLeftCell="A1">
      <pane xSplit="1" ySplit="7" topLeftCell="B8" activePane="bottomRight" state="frozen"/>
      <selection pane="topRight" activeCell="B1" sqref="B1"/>
      <selection pane="bottomLeft" activeCell="A8" sqref="A8"/>
      <selection pane="bottomRight" activeCell="A10" sqref="A10"/>
    </sheetView>
  </sheetViews>
  <sheetFormatPr defaultColWidth="11.421875" defaultRowHeight="15"/>
  <cols>
    <col min="1" max="1" width="43.421875" style="0" bestFit="1" customWidth="1"/>
    <col min="7" max="7" width="11.421875" style="0" customWidth="1"/>
    <col min="10" max="10" width="11.421875" style="0" customWidth="1"/>
    <col min="20" max="20" width="12.8515625" style="0" customWidth="1"/>
    <col min="21" max="21" width="14.8515625" style="48" customWidth="1"/>
    <col min="22" max="22" width="7.7109375" style="0" bestFit="1" customWidth="1"/>
  </cols>
  <sheetData>
    <row r="1" spans="2:19" ht="15.75" thickBot="1">
      <c r="B1" s="10" t="s">
        <v>124</v>
      </c>
      <c r="C1" s="11"/>
      <c r="D1" s="11"/>
      <c r="E1" s="11"/>
      <c r="F1" s="11"/>
      <c r="G1" s="11"/>
      <c r="H1" s="11"/>
      <c r="I1" s="46" t="s">
        <v>125</v>
      </c>
      <c r="J1" s="11"/>
      <c r="K1" s="11"/>
      <c r="L1" s="11"/>
      <c r="M1" s="11"/>
      <c r="N1" s="11"/>
      <c r="O1" s="11"/>
      <c r="P1" s="11"/>
      <c r="Q1" s="11"/>
      <c r="R1" s="11"/>
      <c r="S1" s="11"/>
    </row>
    <row r="2" spans="1:21" ht="16.5" thickBot="1" thickTop="1">
      <c r="A2" s="71" t="s">
        <v>148</v>
      </c>
      <c r="B2" s="72">
        <v>0.6</v>
      </c>
      <c r="C2" s="72">
        <v>1.5</v>
      </c>
      <c r="D2" s="72">
        <v>0.95</v>
      </c>
      <c r="E2" s="72">
        <v>1</v>
      </c>
      <c r="F2" s="72">
        <v>1</v>
      </c>
      <c r="G2" s="72">
        <v>0.67</v>
      </c>
      <c r="H2" s="72">
        <v>1.4</v>
      </c>
      <c r="I2" s="72">
        <v>1.5</v>
      </c>
      <c r="J2" s="72">
        <v>1.4</v>
      </c>
      <c r="K2" s="72">
        <v>1.25</v>
      </c>
      <c r="L2" s="72">
        <v>2.55</v>
      </c>
      <c r="M2" s="72">
        <v>1.1</v>
      </c>
      <c r="N2" s="72">
        <v>0.4</v>
      </c>
      <c r="O2" s="72">
        <v>0.9</v>
      </c>
      <c r="P2" s="72">
        <v>0.67</v>
      </c>
      <c r="Q2" s="72">
        <v>1.4</v>
      </c>
      <c r="R2" s="72">
        <v>0.55</v>
      </c>
      <c r="S2" s="72">
        <v>0.67</v>
      </c>
      <c r="U2" s="48" t="s">
        <v>147</v>
      </c>
    </row>
    <row r="3" spans="1:22" ht="16.5" thickBot="1" thickTop="1">
      <c r="A3" s="66" t="s">
        <v>146</v>
      </c>
      <c r="B3" s="67">
        <f>B2*B7/100</f>
        <v>1.2</v>
      </c>
      <c r="C3" s="67">
        <f aca="true" t="shared" si="0" ref="C3:Q3">C2*C7/100</f>
        <v>2.25</v>
      </c>
      <c r="D3" s="67">
        <f t="shared" si="0"/>
        <v>1.9</v>
      </c>
      <c r="E3" s="67">
        <f t="shared" si="0"/>
        <v>0.75</v>
      </c>
      <c r="F3" s="67">
        <f t="shared" si="0"/>
        <v>1</v>
      </c>
      <c r="G3" s="67">
        <f t="shared" si="0"/>
        <v>0.67</v>
      </c>
      <c r="H3" s="67">
        <f t="shared" si="0"/>
        <v>0.7</v>
      </c>
      <c r="I3" s="67">
        <f t="shared" si="0"/>
        <v>1.125</v>
      </c>
      <c r="J3" s="67">
        <f t="shared" si="0"/>
        <v>0.35</v>
      </c>
      <c r="K3" s="67">
        <f t="shared" si="0"/>
        <v>0.625</v>
      </c>
      <c r="L3" s="67">
        <f t="shared" si="0"/>
        <v>1.53</v>
      </c>
      <c r="M3" s="67">
        <f t="shared" si="0"/>
        <v>0.66</v>
      </c>
      <c r="N3" s="67">
        <f t="shared" si="0"/>
        <v>0.24</v>
      </c>
      <c r="O3" s="67">
        <f t="shared" si="0"/>
        <v>0</v>
      </c>
      <c r="P3" s="67">
        <f t="shared" si="0"/>
        <v>0.335</v>
      </c>
      <c r="Q3" s="67">
        <f t="shared" si="0"/>
        <v>0.35</v>
      </c>
      <c r="R3" s="67">
        <f aca="true" t="shared" si="1" ref="R3">R2*R7/100</f>
        <v>0</v>
      </c>
      <c r="S3" s="67">
        <f aca="true" t="shared" si="2" ref="S3">S2*S7/100</f>
        <v>0.335</v>
      </c>
      <c r="T3" s="67">
        <f>SUM(B3:S3)</f>
        <v>14.02</v>
      </c>
      <c r="U3" s="68">
        <f>T3/V6</f>
        <v>0.7378947368421053</v>
      </c>
      <c r="V3" s="5" t="s">
        <v>151</v>
      </c>
    </row>
    <row r="4" spans="1:22" ht="16.5" thickBot="1" thickTop="1">
      <c r="A4" s="73" t="s">
        <v>144</v>
      </c>
      <c r="B4" s="72">
        <v>40</v>
      </c>
      <c r="C4" s="72">
        <v>60</v>
      </c>
      <c r="D4" s="72">
        <v>50</v>
      </c>
      <c r="E4" s="72">
        <v>30</v>
      </c>
      <c r="F4" s="72">
        <v>35</v>
      </c>
      <c r="G4" s="72">
        <v>55</v>
      </c>
      <c r="H4" s="72">
        <v>15</v>
      </c>
      <c r="I4" s="72">
        <v>25</v>
      </c>
      <c r="J4" s="72">
        <v>25</v>
      </c>
      <c r="K4" s="72">
        <v>15</v>
      </c>
      <c r="L4" s="72">
        <v>15</v>
      </c>
      <c r="M4" s="72">
        <v>25</v>
      </c>
      <c r="N4" s="72">
        <v>35</v>
      </c>
      <c r="O4" s="72">
        <v>35</v>
      </c>
      <c r="P4" s="72">
        <v>35</v>
      </c>
      <c r="Q4" s="72">
        <v>5</v>
      </c>
      <c r="R4" s="72">
        <v>15</v>
      </c>
      <c r="S4" s="72">
        <v>35</v>
      </c>
      <c r="V4" s="5" t="s">
        <v>150</v>
      </c>
    </row>
    <row r="5" spans="1:22" ht="16.5" thickBot="1" thickTop="1">
      <c r="A5" s="69" t="s">
        <v>145</v>
      </c>
      <c r="B5" s="70">
        <f>B4*B10/100</f>
        <v>44.56</v>
      </c>
      <c r="C5" s="70">
        <f aca="true" t="shared" si="3" ref="C5:S5">C4*C10/100</f>
        <v>67.59</v>
      </c>
      <c r="D5" s="70">
        <f t="shared" si="3"/>
        <v>55.1</v>
      </c>
      <c r="E5" s="70">
        <f t="shared" si="3"/>
        <v>1.36125</v>
      </c>
      <c r="F5" s="70">
        <f t="shared" si="3"/>
        <v>21.924</v>
      </c>
      <c r="G5" s="70">
        <f t="shared" si="3"/>
        <v>35.80499999999999</v>
      </c>
      <c r="H5" s="70">
        <f t="shared" si="3"/>
        <v>0.33</v>
      </c>
      <c r="I5" s="70">
        <f t="shared" si="3"/>
        <v>3.1875</v>
      </c>
      <c r="J5" s="70">
        <f t="shared" si="3"/>
        <v>1.90625</v>
      </c>
      <c r="K5" s="70">
        <f t="shared" si="3"/>
        <v>0.402</v>
      </c>
      <c r="L5" s="70">
        <f t="shared" si="3"/>
        <v>1.044</v>
      </c>
      <c r="M5" s="70">
        <f t="shared" si="3"/>
        <v>2.2065</v>
      </c>
      <c r="N5" s="70">
        <f t="shared" si="3"/>
        <v>1.9194000000000002</v>
      </c>
      <c r="O5" s="70">
        <f t="shared" si="3"/>
        <v>0</v>
      </c>
      <c r="P5" s="70">
        <f t="shared" si="3"/>
        <v>5.053999999999999</v>
      </c>
      <c r="Q5" s="70">
        <f t="shared" si="3"/>
        <v>0.319375</v>
      </c>
      <c r="R5" s="70">
        <f t="shared" si="3"/>
        <v>0</v>
      </c>
      <c r="S5" s="70">
        <f t="shared" si="3"/>
        <v>4.4975</v>
      </c>
      <c r="V5" s="5"/>
    </row>
    <row r="6" spans="1:23" ht="15">
      <c r="A6" s="57" t="s">
        <v>139</v>
      </c>
      <c r="B6" s="52" t="s">
        <v>28</v>
      </c>
      <c r="C6" s="53" t="s">
        <v>29</v>
      </c>
      <c r="D6" s="53" t="s">
        <v>39</v>
      </c>
      <c r="E6" s="53" t="s">
        <v>44</v>
      </c>
      <c r="F6" s="53" t="s">
        <v>42</v>
      </c>
      <c r="G6" s="53" t="s">
        <v>43</v>
      </c>
      <c r="H6" s="53" t="s">
        <v>45</v>
      </c>
      <c r="I6" s="53" t="s">
        <v>46</v>
      </c>
      <c r="J6" s="53" t="s">
        <v>48</v>
      </c>
      <c r="K6" s="53" t="s">
        <v>47</v>
      </c>
      <c r="L6" s="53" t="s">
        <v>49</v>
      </c>
      <c r="M6" s="53" t="s">
        <v>55</v>
      </c>
      <c r="N6" s="53" t="s">
        <v>56</v>
      </c>
      <c r="O6" s="53" t="s">
        <v>50</v>
      </c>
      <c r="P6" s="53" t="s">
        <v>76</v>
      </c>
      <c r="Q6" s="53" t="s">
        <v>81</v>
      </c>
      <c r="R6" s="53" t="s">
        <v>87</v>
      </c>
      <c r="S6" s="53" t="s">
        <v>89</v>
      </c>
      <c r="T6" s="68" t="s">
        <v>140</v>
      </c>
      <c r="U6" s="60" t="s">
        <v>141</v>
      </c>
      <c r="V6" s="61">
        <v>19</v>
      </c>
      <c r="W6" s="75"/>
    </row>
    <row r="7" spans="1:22" ht="15">
      <c r="A7" s="57" t="s">
        <v>149</v>
      </c>
      <c r="B7" s="54">
        <v>200</v>
      </c>
      <c r="C7" s="55">
        <v>150</v>
      </c>
      <c r="D7" s="55">
        <v>200</v>
      </c>
      <c r="E7" s="55">
        <v>75</v>
      </c>
      <c r="F7" s="55">
        <v>100</v>
      </c>
      <c r="G7" s="55">
        <v>100</v>
      </c>
      <c r="H7" s="55">
        <v>50</v>
      </c>
      <c r="I7" s="55">
        <v>75</v>
      </c>
      <c r="J7" s="55">
        <v>25</v>
      </c>
      <c r="K7" s="55">
        <v>50</v>
      </c>
      <c r="L7" s="55">
        <v>60</v>
      </c>
      <c r="M7" s="55">
        <v>60</v>
      </c>
      <c r="N7" s="55">
        <v>60</v>
      </c>
      <c r="O7" s="55">
        <v>0</v>
      </c>
      <c r="P7" s="55">
        <v>50</v>
      </c>
      <c r="Q7" s="55">
        <v>25</v>
      </c>
      <c r="R7" s="55">
        <v>0</v>
      </c>
      <c r="S7" s="56">
        <v>50</v>
      </c>
      <c r="T7" s="74">
        <f>SUM(B7:S7)</f>
        <v>1330</v>
      </c>
      <c r="U7" s="58">
        <f>T7/V6</f>
        <v>70</v>
      </c>
      <c r="V7" s="61"/>
    </row>
    <row r="8" spans="1:23" ht="15">
      <c r="A8" s="11" t="s">
        <v>0</v>
      </c>
      <c r="B8" s="30">
        <f>$B$7*INGREDIENTES!B6/100</f>
        <v>706</v>
      </c>
      <c r="C8" s="30">
        <f>$C$7*INGREDIENTES!C6/100</f>
        <v>453</v>
      </c>
      <c r="D8" s="30">
        <f>$D$7*INGREDIENTES!D6/100</f>
        <v>544</v>
      </c>
      <c r="E8" s="30">
        <f>$E$7*INGREDIENTES!E6/100</f>
        <v>31.26</v>
      </c>
      <c r="F8" s="30">
        <f>$F$7*INGREDIENTES!G6/100</f>
        <v>283</v>
      </c>
      <c r="G8" s="30">
        <f>$G$7*INGREDIENTES!H6/100</f>
        <v>289.45</v>
      </c>
      <c r="H8" s="30">
        <f>$H$7*INGREDIENTES!I6/100</f>
        <v>324.5</v>
      </c>
      <c r="I8" s="30">
        <f>$I$7*INGREDIENTES!J6/100</f>
        <v>495.75</v>
      </c>
      <c r="J8" s="30">
        <f>$J$7*INGREDIENTES!K6/100</f>
        <v>144.25</v>
      </c>
      <c r="K8" s="30">
        <f>$K$7*INGREDIENTES!L6/100</f>
        <v>305</v>
      </c>
      <c r="L8" s="30">
        <f>$L$7*INGREDIENTES!M6/100</f>
        <v>361.8</v>
      </c>
      <c r="M8" s="30">
        <f>$M$7*INGREDIENTES!N6/100</f>
        <v>344.4</v>
      </c>
      <c r="N8" s="30">
        <f>$N$7*INGREDIENTES!O6/100</f>
        <v>384</v>
      </c>
      <c r="O8" s="30">
        <f>$O$7*INGREDIENTES!P6/100</f>
        <v>0</v>
      </c>
      <c r="P8" s="30">
        <f>$P$7*INGREDIENTES!Q6/100</f>
        <v>267</v>
      </c>
      <c r="Q8" s="30">
        <f>$Q$7*INGREDIENTES!R6/100</f>
        <v>63.75</v>
      </c>
      <c r="R8" s="30">
        <f>$R$7*INGREDIENTES!S6/100</f>
        <v>0</v>
      </c>
      <c r="S8" s="30">
        <f>$S$7*INGREDIENTES!T6/100</f>
        <v>282.5</v>
      </c>
      <c r="T8" s="59">
        <f>SUM(B8:S8)</f>
        <v>5279.66</v>
      </c>
      <c r="U8" s="48">
        <f>T8/$V$6</f>
        <v>277.87684210526317</v>
      </c>
      <c r="W8" s="76"/>
    </row>
    <row r="9" spans="1:21" ht="15">
      <c r="A9" s="11" t="s">
        <v>52</v>
      </c>
      <c r="B9" s="30">
        <f>$B$7*INGREDIENTES!B7/100</f>
        <v>23.44</v>
      </c>
      <c r="C9" s="30">
        <f>$C$7*INGREDIENTES!C7/100</f>
        <v>0.57</v>
      </c>
      <c r="D9" s="30">
        <f>$D$7*INGREDIENTES!D7/100</f>
        <v>7.22</v>
      </c>
      <c r="E9" s="30">
        <f>$E$7*INGREDIENTES!E7/100</f>
        <v>0.4725</v>
      </c>
      <c r="F9" s="30">
        <f>$F$7*INGREDIENTES!G7/100</f>
        <v>3.39</v>
      </c>
      <c r="G9" s="30">
        <f>$G$7*INGREDIENTES!H7/100</f>
        <v>1.88</v>
      </c>
      <c r="H9" s="30">
        <f>$H$7*INGREDIENTES!I7/100</f>
        <v>7.21</v>
      </c>
      <c r="I9" s="30">
        <f>$I$7*INGREDIENTES!J7/100</f>
        <v>9.0075</v>
      </c>
      <c r="J9" s="30">
        <f>$J$7*INGREDIENTES!K7/100</f>
        <v>4.375</v>
      </c>
      <c r="K9" s="30">
        <f>$K$7*INGREDIENTES!L7/100</f>
        <v>9.355</v>
      </c>
      <c r="L9" s="30">
        <f>$L$7*INGREDIENTES!M7/100</f>
        <v>10.59</v>
      </c>
      <c r="M9" s="30">
        <f>$M$7*INGREDIENTES!N7/100</f>
        <v>18</v>
      </c>
      <c r="N9" s="30">
        <f>$N$7*INGREDIENTES!O7/100</f>
        <v>10.35</v>
      </c>
      <c r="O9" s="30">
        <f>$O$7*INGREDIENTES!P7/100</f>
        <v>0</v>
      </c>
      <c r="P9" s="30">
        <f>$P$7*INGREDIENTES!Q7/100</f>
        <v>9.145</v>
      </c>
      <c r="Q9" s="30">
        <f>$Q$7*INGREDIENTES!R7/100</f>
        <v>0.9725</v>
      </c>
      <c r="R9" s="30">
        <f>$R$7*INGREDIENTES!S7/100</f>
        <v>0</v>
      </c>
      <c r="S9" s="30">
        <f>$S$7*INGREDIENTES!T7/100</f>
        <v>8.48</v>
      </c>
      <c r="T9" s="59">
        <f aca="true" t="shared" si="4" ref="T9:T72">SUM(B9:S9)</f>
        <v>124.4575</v>
      </c>
      <c r="U9" s="48">
        <f>T9/$V$6</f>
        <v>6.550394736842105</v>
      </c>
    </row>
    <row r="10" spans="1:21" ht="15">
      <c r="A10" s="11" t="s">
        <v>53</v>
      </c>
      <c r="B10" s="30">
        <f>$B$7*INGREDIENTES!B8/100</f>
        <v>111.4</v>
      </c>
      <c r="C10" s="30">
        <f>$C$7*INGREDIENTES!C8/100</f>
        <v>112.65</v>
      </c>
      <c r="D10" s="30">
        <f>$D$7*INGREDIENTES!D8/100</f>
        <v>110.2</v>
      </c>
      <c r="E10" s="30">
        <f>$E$7*INGREDIENTES!E8/100</f>
        <v>4.5375</v>
      </c>
      <c r="F10" s="30">
        <f>$F$7*INGREDIENTES!G8/100</f>
        <v>62.64</v>
      </c>
      <c r="G10" s="30">
        <f>$G$7*INGREDIENTES!H8/100</f>
        <v>65.1</v>
      </c>
      <c r="H10" s="30">
        <f>$H$7*INGREDIENTES!I8/100</f>
        <v>2.2</v>
      </c>
      <c r="I10" s="30">
        <f>$I$7*INGREDIENTES!J8/100</f>
        <v>12.75</v>
      </c>
      <c r="J10" s="30">
        <f>$J$7*INGREDIENTES!K8/100</f>
        <v>7.625</v>
      </c>
      <c r="K10" s="30">
        <f>$K$7*INGREDIENTES!L8/100</f>
        <v>2.68</v>
      </c>
      <c r="L10" s="30">
        <f>$L$7*INGREDIENTES!M8/100</f>
        <v>6.96</v>
      </c>
      <c r="M10" s="30">
        <f>$M$7*INGREDIENTES!N8/100</f>
        <v>8.826</v>
      </c>
      <c r="N10" s="30">
        <f>$N$7*INGREDIENTES!O8/100</f>
        <v>5.484000000000001</v>
      </c>
      <c r="O10" s="30">
        <f>$O$7*INGREDIENTES!P8/100</f>
        <v>0</v>
      </c>
      <c r="P10" s="30">
        <f>$P$7*INGREDIENTES!Q8/100</f>
        <v>14.44</v>
      </c>
      <c r="Q10" s="30">
        <f>$Q$7*INGREDIENTES!R8/100</f>
        <v>6.3875</v>
      </c>
      <c r="R10" s="30">
        <f>$R$7*INGREDIENTES!S8/100</f>
        <v>0</v>
      </c>
      <c r="S10" s="30">
        <f>$S$7*INGREDIENTES!T8/100</f>
        <v>12.85</v>
      </c>
      <c r="T10" s="59">
        <f t="shared" si="4"/>
        <v>546.7300000000001</v>
      </c>
      <c r="U10" s="48">
        <f>T10/$V$6</f>
        <v>28.775263157894745</v>
      </c>
    </row>
    <row r="11" spans="1:21" ht="15">
      <c r="A11" s="11" t="s">
        <v>51</v>
      </c>
      <c r="B11" s="30">
        <f>$B$7*INGREDIENTES!B9/100</f>
        <v>19.34</v>
      </c>
      <c r="C11" s="30">
        <f>$C$7*INGREDIENTES!C9/100</f>
        <v>0</v>
      </c>
      <c r="D11" s="30">
        <f>$D$7*INGREDIENTES!D9/100</f>
        <v>25.8</v>
      </c>
      <c r="E11" s="30">
        <f>$E$7*INGREDIENTES!E9/100</f>
        <v>3.675</v>
      </c>
      <c r="F11" s="30">
        <f>$F$7*INGREDIENTES!G9/100</f>
        <v>7.3</v>
      </c>
      <c r="G11" s="30">
        <f>$G$7*INGREDIENTES!H9/100</f>
        <v>8.7</v>
      </c>
      <c r="H11" s="30">
        <f>$H$7*INGREDIENTES!I9/100</f>
        <v>2.9</v>
      </c>
      <c r="I11" s="30">
        <f>$I$7*INGREDIENTES!J9/100</f>
        <v>6.165</v>
      </c>
      <c r="J11" s="30">
        <f>$J$7*INGREDIENTES!K9/100</f>
        <v>0.725</v>
      </c>
      <c r="K11" s="30">
        <f>$K$7*INGREDIENTES!L9/100</f>
        <v>6.76</v>
      </c>
      <c r="L11" s="30">
        <f>$L$7*INGREDIENTES!M9/100</f>
        <v>6.36</v>
      </c>
      <c r="M11" s="30">
        <f>$M$7*INGREDIENTES!N9/100</f>
        <v>3.6</v>
      </c>
      <c r="N11" s="30">
        <f>$N$7*INGREDIENTES!O9/100</f>
        <v>6.9</v>
      </c>
      <c r="O11" s="30">
        <f>$O$7*INGREDIENTES!P9/100</f>
        <v>0</v>
      </c>
      <c r="P11" s="30">
        <f>$P$7*INGREDIENTES!Q9/100</f>
        <v>13.65</v>
      </c>
      <c r="Q11" s="30">
        <f>$Q$7*INGREDIENTES!R9/100</f>
        <v>13.5</v>
      </c>
      <c r="R11" s="30">
        <f>$R$7*INGREDIENTES!S9/100</f>
        <v>0</v>
      </c>
      <c r="S11" s="30">
        <f>$S$7*INGREDIENTES!T9/100</f>
        <v>13.5</v>
      </c>
      <c r="T11" s="59">
        <f t="shared" si="4"/>
        <v>138.875</v>
      </c>
      <c r="U11" s="48">
        <f aca="true" t="shared" si="5" ref="U11:U73">T11/$V$6</f>
        <v>7.309210526315789</v>
      </c>
    </row>
    <row r="12" spans="1:21" ht="15">
      <c r="A12" s="11" t="s">
        <v>54</v>
      </c>
      <c r="B12" s="30">
        <f>$B$7*INGREDIENTES!B10/100</f>
        <v>14.18</v>
      </c>
      <c r="C12" s="30">
        <f>$C$7*INGREDIENTES!C10/100</f>
        <v>0</v>
      </c>
      <c r="D12" s="30">
        <f>$D$7*INGREDIENTES!D10/100</f>
        <v>2.6</v>
      </c>
      <c r="E12" s="30">
        <f>$E$7*INGREDIENTES!E10/100</f>
        <v>0.45</v>
      </c>
      <c r="F12" s="30">
        <f>$F$7*INGREDIENTES!G10/100</f>
        <v>0.51</v>
      </c>
      <c r="G12" s="30">
        <f>$G$7*INGREDIENTES!H10/100</f>
        <v>0.45</v>
      </c>
      <c r="H12" s="30">
        <f>$H$7*INGREDIENTES!I10/100</f>
        <v>31.25</v>
      </c>
      <c r="I12" s="30">
        <f>$I$7*INGREDIENTES!J10/100</f>
        <v>46.2</v>
      </c>
      <c r="J12" s="30">
        <f>$J$7*INGREDIENTES!K10/100</f>
        <v>10.6</v>
      </c>
      <c r="K12" s="30">
        <f>$K$7*INGREDIENTES!L10/100</f>
        <v>27.05</v>
      </c>
      <c r="L12" s="30">
        <f>$L$7*INGREDIENTES!M10/100</f>
        <v>30.96</v>
      </c>
      <c r="M12" s="30">
        <f>$M$7*INGREDIENTES!N10/100</f>
        <v>29.4</v>
      </c>
      <c r="N12" s="30">
        <f>$N$7*INGREDIENTES!O10/100</f>
        <v>34.08</v>
      </c>
      <c r="O12" s="30">
        <f>$O$7*INGREDIENTES!P10/100</f>
        <v>0</v>
      </c>
      <c r="P12" s="30">
        <f>$P$7*INGREDIENTES!Q10/100</f>
        <v>21.08</v>
      </c>
      <c r="Q12" s="30">
        <f>$Q$7*INGREDIENTES!R10/100</f>
        <v>0.7975</v>
      </c>
      <c r="R12" s="30">
        <f>$R$7*INGREDIENTES!S10/100</f>
        <v>0</v>
      </c>
      <c r="S12" s="30">
        <f>$S$7*INGREDIENTES!T10/100</f>
        <v>24</v>
      </c>
      <c r="T12" s="59">
        <f t="shared" si="4"/>
        <v>273.6075</v>
      </c>
      <c r="U12" s="48">
        <f t="shared" si="5"/>
        <v>14.400394736842106</v>
      </c>
    </row>
    <row r="13" spans="1:21" ht="15">
      <c r="A13" s="11" t="s">
        <v>64</v>
      </c>
      <c r="B13" s="30">
        <f>$B$7*INGREDIENTES!B11/100</f>
        <v>2.9</v>
      </c>
      <c r="C13" s="30">
        <f>$C$7*INGREDIENTES!C11/100</f>
        <v>0</v>
      </c>
      <c r="D13" s="30">
        <f>$D$7*INGREDIENTES!D11/100</f>
        <v>0.52</v>
      </c>
      <c r="E13" s="30">
        <f>$E$7*INGREDIENTES!E11/100</f>
        <v>0.75</v>
      </c>
      <c r="F13" s="30">
        <f>$F$7*INGREDIENTES!G11/100</f>
        <v>0.2</v>
      </c>
      <c r="G13" s="30">
        <f>$G$7*INGREDIENTES!H11/100</f>
        <v>0.15</v>
      </c>
      <c r="H13" s="30">
        <f>$H$7*INGREDIENTES!I11/100</f>
        <v>3.415</v>
      </c>
      <c r="I13" s="30">
        <f>$I$7*INGREDIENTES!J11/100</f>
        <v>3.0525</v>
      </c>
      <c r="J13" s="30">
        <f>$J$7*INGREDIENTES!K11/100</f>
        <v>2.2075</v>
      </c>
      <c r="K13" s="30">
        <f>$K$7*INGREDIENTES!L11/100</f>
        <v>2.07</v>
      </c>
      <c r="L13" s="30">
        <f>$L$7*INGREDIENTES!M11/100</f>
        <v>3.6839999999999997</v>
      </c>
      <c r="M13" s="30">
        <f>$M$7*INGREDIENTES!N11/100</f>
        <v>5.202000000000001</v>
      </c>
      <c r="N13" s="30">
        <f>$N$7*INGREDIENTES!O11/100</f>
        <v>3.6</v>
      </c>
      <c r="O13" s="30">
        <f>$O$7*INGREDIENTES!P11/100</f>
        <v>0</v>
      </c>
      <c r="P13" s="30">
        <f>$P$7*INGREDIENTES!Q11/100</f>
        <v>1.83</v>
      </c>
      <c r="Q13" s="30">
        <f>$Q$7*INGREDIENTES!R11/100</f>
        <v>0.1625</v>
      </c>
      <c r="R13" s="30">
        <f>$R$7*INGREDIENTES!S11/100</f>
        <v>0</v>
      </c>
      <c r="S13" s="30">
        <f>$S$7*INGREDIENTES!T11/100</f>
        <v>3.36</v>
      </c>
      <c r="T13" s="59">
        <f t="shared" si="4"/>
        <v>33.103500000000004</v>
      </c>
      <c r="U13" s="48">
        <f t="shared" si="5"/>
        <v>1.7422894736842107</v>
      </c>
    </row>
    <row r="14" spans="1:21" ht="15">
      <c r="A14" s="11" t="s">
        <v>65</v>
      </c>
      <c r="B14" s="30">
        <f>$B$7*INGREDIENTES!B12/100</f>
        <v>5.1</v>
      </c>
      <c r="C14" s="30">
        <f>$C$7*INGREDIENTES!C12/100</f>
        <v>0</v>
      </c>
      <c r="D14" s="30">
        <f>$D$7*INGREDIENTES!D12/100</f>
        <v>0.58</v>
      </c>
      <c r="E14" s="30">
        <f>$E$7*INGREDIENTES!E12/100</f>
        <v>0.75</v>
      </c>
      <c r="F14" s="30">
        <f>$F$7*INGREDIENTES!G12/100</f>
        <v>0.7</v>
      </c>
      <c r="G14" s="30">
        <f>$G$7*INGREDIENTES!H12/100</f>
        <v>0.15</v>
      </c>
      <c r="H14" s="30">
        <f>$H$7*INGREDIENTES!I12/100</f>
        <v>5.47</v>
      </c>
      <c r="I14" s="30">
        <f>$I$7*INGREDIENTES!J12/100</f>
        <v>34.4475</v>
      </c>
      <c r="J14" s="30">
        <f>$J$7*INGREDIENTES!K12/100</f>
        <v>6.145</v>
      </c>
      <c r="K14" s="30">
        <f>$K$7*INGREDIENTES!L12/100</f>
        <v>16.545</v>
      </c>
      <c r="L14" s="30">
        <f>$L$7*INGREDIENTES!M12/100</f>
        <v>20.718000000000004</v>
      </c>
      <c r="M14" s="30">
        <f>$M$7*INGREDIENTES!N12/100</f>
        <v>9.72</v>
      </c>
      <c r="N14" s="30">
        <f>$N$7*INGREDIENTES!O12/100</f>
        <v>6</v>
      </c>
      <c r="O14" s="30">
        <f>$O$7*INGREDIENTES!P12/100</f>
        <v>0</v>
      </c>
      <c r="P14" s="30">
        <f>$P$7*INGREDIENTES!Q12/100</f>
        <v>3.76</v>
      </c>
      <c r="Q14" s="30">
        <f>$Q$7*INGREDIENTES!R12/100</f>
        <v>0.12</v>
      </c>
      <c r="R14" s="30">
        <f>$R$7*INGREDIENTES!S12/100</f>
        <v>0</v>
      </c>
      <c r="S14" s="30">
        <f>$S$7*INGREDIENTES!T12/100</f>
        <v>9.06</v>
      </c>
      <c r="T14" s="59">
        <f t="shared" si="4"/>
        <v>119.26550000000002</v>
      </c>
      <c r="U14" s="23">
        <f t="shared" si="5"/>
        <v>6.277131578947369</v>
      </c>
    </row>
    <row r="15" spans="1:21" ht="15">
      <c r="A15" s="11" t="s">
        <v>66</v>
      </c>
      <c r="B15" s="30">
        <f>$B$7*INGREDIENTES!B13/100</f>
        <v>5.72</v>
      </c>
      <c r="C15" s="30">
        <f>$C$7*INGREDIENTES!C13/100</f>
        <v>0</v>
      </c>
      <c r="D15" s="30">
        <f>$D$7*INGREDIENTES!D13/100</f>
        <v>1.24</v>
      </c>
      <c r="E15" s="30">
        <f>$E$7*INGREDIENTES!E13/100</f>
        <v>0.75</v>
      </c>
      <c r="F15" s="30">
        <f>$F$7*INGREDIENTES!G13/100</f>
        <v>0.7</v>
      </c>
      <c r="G15" s="30">
        <f>$G$7*INGREDIENTES!H13/100</f>
        <v>0.03</v>
      </c>
      <c r="H15" s="30">
        <f>$H$7*INGREDIENTES!I13/100</f>
        <v>20.845</v>
      </c>
      <c r="I15" s="30">
        <f>$I$7*INGREDIENTES!J13/100</f>
        <v>6.4575</v>
      </c>
      <c r="J15" s="30">
        <f>$J$7*INGREDIENTES!K13/100</f>
        <v>1.8375</v>
      </c>
      <c r="K15" s="30">
        <f>$K$7*INGREDIENTES!L13/100</f>
        <v>6.43</v>
      </c>
      <c r="L15" s="30">
        <f>$L$7*INGREDIENTES!M13/100</f>
        <v>0.7440000000000001</v>
      </c>
      <c r="M15" s="30">
        <f>$M$7*INGREDIENTES!N13/100</f>
        <v>12.54</v>
      </c>
      <c r="N15" s="30">
        <f>$N$7*INGREDIENTES!O13/100</f>
        <v>22.5</v>
      </c>
      <c r="O15" s="30">
        <f>$O$7*INGREDIENTES!P13/100</f>
        <v>0</v>
      </c>
      <c r="P15" s="30">
        <f>$P$7*INGREDIENTES!Q13/100</f>
        <v>14.365</v>
      </c>
      <c r="Q15" s="30">
        <f>$Q$7*INGREDIENTES!R13/100</f>
        <v>0.1325</v>
      </c>
      <c r="R15" s="30">
        <f>$R$7*INGREDIENTES!S13/100</f>
        <v>0</v>
      </c>
      <c r="S15" s="30">
        <f>$S$7*INGREDIENTES!T13/100</f>
        <v>10.515</v>
      </c>
      <c r="T15" s="59">
        <f t="shared" si="4"/>
        <v>104.80649999999997</v>
      </c>
      <c r="U15" s="23">
        <f t="shared" si="5"/>
        <v>5.516131578947367</v>
      </c>
    </row>
    <row r="16" spans="1:21" ht="15">
      <c r="A16" s="11" t="s">
        <v>61</v>
      </c>
      <c r="B16" s="30">
        <f>$B$7*INGREDIENTES!B14/100</f>
        <v>7.46</v>
      </c>
      <c r="C16" s="30">
        <f>$C$7*INGREDIENTES!C14/100</f>
        <v>0</v>
      </c>
      <c r="D16" s="30">
        <f>$D$7*INGREDIENTES!D14/100</f>
        <v>6.98</v>
      </c>
      <c r="E16" s="30">
        <f>$E$7*INGREDIENTES!E14/100</f>
        <v>1.5</v>
      </c>
      <c r="F16" s="30">
        <f>$F$7*INGREDIENTES!G14/100</f>
        <v>8.71</v>
      </c>
      <c r="G16" s="30">
        <f>$G$7*INGREDIENTES!H14/100</f>
        <v>1.2</v>
      </c>
      <c r="H16" s="30">
        <f>$H$7*INGREDIENTES!I14/100</f>
        <v>3.85</v>
      </c>
      <c r="I16" s="30">
        <f>$I$7*INGREDIENTES!J14/100</f>
        <v>10.0425</v>
      </c>
      <c r="J16" s="30">
        <f>$J$7*INGREDIENTES!K14/100</f>
        <v>0.9025</v>
      </c>
      <c r="K16" s="30">
        <f>$K$7*INGREDIENTES!L14/100</f>
        <v>5.545</v>
      </c>
      <c r="L16" s="30">
        <f>$L$7*INGREDIENTES!M14/100</f>
        <v>4.1160000000000005</v>
      </c>
      <c r="M16" s="30">
        <f>$M$7*INGREDIENTES!N14/100</f>
        <v>0</v>
      </c>
      <c r="N16" s="30">
        <f>$N$7*INGREDIENTES!O14/100</f>
        <v>4.830000000000001</v>
      </c>
      <c r="O16" s="30">
        <f>$O$7*INGREDIENTES!P14/100</f>
        <v>0</v>
      </c>
      <c r="P16" s="30">
        <f>$P$7*INGREDIENTES!Q14/100</f>
        <v>0</v>
      </c>
      <c r="Q16" s="30">
        <f>$Q$7*INGREDIENTES!R14/100</f>
        <v>0.3875</v>
      </c>
      <c r="R16" s="30">
        <f>$R$7*INGREDIENTES!S14/100</f>
        <v>0</v>
      </c>
      <c r="S16" s="30">
        <f>$S$7*INGREDIENTES!T14/100</f>
        <v>0</v>
      </c>
      <c r="T16" s="59">
        <f t="shared" si="4"/>
        <v>55.52350000000001</v>
      </c>
      <c r="U16" s="23">
        <f t="shared" si="5"/>
        <v>2.922289473684211</v>
      </c>
    </row>
    <row r="17" spans="1:21" ht="15">
      <c r="A17" s="11"/>
      <c r="B17" s="30">
        <f>$B$7*INGREDIENTES!B15/100</f>
        <v>0</v>
      </c>
      <c r="C17" s="30">
        <f>$C$7*INGREDIENTES!C15/100</f>
        <v>0</v>
      </c>
      <c r="D17" s="30"/>
      <c r="E17" s="30">
        <f>$E$7*INGREDIENTES!E15/100</f>
        <v>0</v>
      </c>
      <c r="F17" s="30">
        <f>$F$7*INGREDIENTES!G15/100</f>
        <v>0</v>
      </c>
      <c r="G17" s="30">
        <f>$G$7*INGREDIENTES!H15/100</f>
        <v>0</v>
      </c>
      <c r="H17" s="30">
        <f>$H$7*INGREDIENTES!I15/100</f>
        <v>0</v>
      </c>
      <c r="I17" s="30">
        <f>$I$7*INGREDIENTES!J15/100</f>
        <v>0</v>
      </c>
      <c r="J17" s="30">
        <f>$J$7*INGREDIENTES!K15/100</f>
        <v>0</v>
      </c>
      <c r="K17" s="30">
        <f>$K$7*INGREDIENTES!L15/100</f>
        <v>0</v>
      </c>
      <c r="L17" s="30">
        <f>$L$7*INGREDIENTES!M15/100</f>
        <v>0</v>
      </c>
      <c r="M17" s="30">
        <f>$M$7*INGREDIENTES!N15/100</f>
        <v>0</v>
      </c>
      <c r="N17" s="30">
        <f>$N$7*INGREDIENTES!O15/100</f>
        <v>0</v>
      </c>
      <c r="O17" s="30">
        <f>$O$7*INGREDIENTES!P15/100</f>
        <v>0</v>
      </c>
      <c r="P17" s="30">
        <f>$P$7*INGREDIENTES!Q15/100</f>
        <v>0</v>
      </c>
      <c r="Q17" s="30">
        <f>$Q$7*INGREDIENTES!R15/100</f>
        <v>0</v>
      </c>
      <c r="R17" s="30">
        <f>$R$7*INGREDIENTES!S15/100</f>
        <v>0</v>
      </c>
      <c r="S17" s="30">
        <f>$S$7*INGREDIENTES!T15/100</f>
        <v>0</v>
      </c>
      <c r="T17" s="59">
        <f t="shared" si="4"/>
        <v>0</v>
      </c>
      <c r="U17" s="23">
        <f t="shared" si="5"/>
        <v>0</v>
      </c>
    </row>
    <row r="18" spans="1:21" ht="15">
      <c r="A18" s="10" t="s">
        <v>30</v>
      </c>
      <c r="B18" s="30">
        <f>$B$7*INGREDIENTES!B16/100</f>
        <v>0</v>
      </c>
      <c r="C18" s="30">
        <f>$C$7*INGREDIENTES!C16/100</f>
        <v>0</v>
      </c>
      <c r="D18" s="30"/>
      <c r="E18" s="30">
        <f>$E$7*INGREDIENTES!E16/100</f>
        <v>0</v>
      </c>
      <c r="F18" s="30">
        <f>$F$7*INGREDIENTES!G16/100</f>
        <v>0</v>
      </c>
      <c r="G18" s="30">
        <f>$G$7*INGREDIENTES!H16/100</f>
        <v>0</v>
      </c>
      <c r="H18" s="30">
        <f>$H$7*INGREDIENTES!I16/100</f>
        <v>0</v>
      </c>
      <c r="I18" s="30">
        <f>$I$7*INGREDIENTES!J16/100</f>
        <v>0</v>
      </c>
      <c r="J18" s="30">
        <f>$J$7*INGREDIENTES!K16/100</f>
        <v>0</v>
      </c>
      <c r="K18" s="30">
        <f>$K$7*INGREDIENTES!L16/100</f>
        <v>0</v>
      </c>
      <c r="L18" s="30">
        <f>$L$7*INGREDIENTES!M16/100</f>
        <v>0</v>
      </c>
      <c r="M18" s="30">
        <f>$M$7*INGREDIENTES!N16/100</f>
        <v>0</v>
      </c>
      <c r="N18" s="30">
        <f>$N$7*INGREDIENTES!O16/100</f>
        <v>0</v>
      </c>
      <c r="O18" s="30">
        <f>$O$7*INGREDIENTES!P16/100</f>
        <v>0</v>
      </c>
      <c r="P18" s="30">
        <f>$P$7*INGREDIENTES!Q16/100</f>
        <v>0</v>
      </c>
      <c r="Q18" s="30">
        <f>$Q$7*INGREDIENTES!R16/100</f>
        <v>0</v>
      </c>
      <c r="R18" s="30">
        <f>$R$7*INGREDIENTES!S16/100</f>
        <v>0</v>
      </c>
      <c r="S18" s="30">
        <f>$S$7*INGREDIENTES!T16/100</f>
        <v>0</v>
      </c>
      <c r="T18" s="59">
        <f t="shared" si="4"/>
        <v>0</v>
      </c>
      <c r="U18" s="23">
        <f t="shared" si="5"/>
        <v>0</v>
      </c>
    </row>
    <row r="19" spans="1:21" ht="15">
      <c r="A19" s="11" t="s">
        <v>33</v>
      </c>
      <c r="B19" s="30">
        <f>$B$7*INGREDIENTES!B17/100</f>
        <v>160</v>
      </c>
      <c r="C19" s="30">
        <v>5.9</v>
      </c>
      <c r="D19" s="30">
        <f>$D$7*INGREDIENTES!D17/100</f>
        <v>386</v>
      </c>
      <c r="E19" s="30">
        <f>$E$7*INGREDIENTES!E17/100</f>
        <v>7.5</v>
      </c>
      <c r="F19" s="30">
        <f>$F$7*INGREDIENTES!G17/100</f>
        <v>55</v>
      </c>
      <c r="G19" s="30">
        <f>$G$7*INGREDIENTES!H17/100</f>
        <v>63</v>
      </c>
      <c r="H19" s="30">
        <f>$H$7*INGREDIENTES!I17/100</f>
        <v>43.55</v>
      </c>
      <c r="I19" s="30">
        <f>$I$7*INGREDIENTES!J17/100</f>
        <v>169.5</v>
      </c>
      <c r="J19" s="30">
        <f>$J$7*INGREDIENTES!K17/100</f>
        <v>7.75</v>
      </c>
      <c r="K19" s="30">
        <f>$K$7*INGREDIENTES!L17/100</f>
        <v>126</v>
      </c>
      <c r="L19" s="30">
        <f>$L$7*INGREDIENTES!M17/100</f>
        <v>81.6</v>
      </c>
      <c r="M19" s="30">
        <f>$M$7*INGREDIENTES!N17/100</f>
        <v>27.6</v>
      </c>
      <c r="N19" s="30">
        <f>$N$7*INGREDIENTES!O17/100</f>
        <v>34.2</v>
      </c>
      <c r="O19" s="30">
        <f>$O$7*INGREDIENTES!P17/100</f>
        <v>0</v>
      </c>
      <c r="P19" s="30">
        <f>$P$7*INGREDIENTES!Q17/100</f>
        <v>127.5</v>
      </c>
      <c r="Q19" s="30">
        <f>$Q$7*INGREDIENTES!R17/100</f>
        <v>307</v>
      </c>
      <c r="R19" s="30">
        <f>$R$7*INGREDIENTES!S17/100</f>
        <v>0</v>
      </c>
      <c r="S19" s="30">
        <f>$S$7*INGREDIENTES!T17/100</f>
        <v>487.5</v>
      </c>
      <c r="T19" s="59">
        <f t="shared" si="4"/>
        <v>2089.5999999999995</v>
      </c>
      <c r="U19" s="23">
        <f t="shared" si="5"/>
        <v>109.97894736842102</v>
      </c>
    </row>
    <row r="20" spans="1:21" ht="15">
      <c r="A20" s="11" t="s">
        <v>3</v>
      </c>
      <c r="B20" s="30">
        <f>$B$7*INGREDIENTES!B18/100</f>
        <v>11.6</v>
      </c>
      <c r="C20" s="30">
        <v>1.3</v>
      </c>
      <c r="D20" s="30">
        <f>$D$7*INGREDIENTES!D18/100</f>
        <v>6.6</v>
      </c>
      <c r="E20" s="30">
        <f>$E$7*INGREDIENTES!E18/100</f>
        <v>0.555</v>
      </c>
      <c r="F20" s="30">
        <f>$F$7*INGREDIENTES!G18/100</f>
        <v>2.66</v>
      </c>
      <c r="G20" s="30">
        <f>$G$7*INGREDIENTES!H18/100</f>
        <v>1.9</v>
      </c>
      <c r="H20" s="30">
        <f>$H$7*INGREDIENTES!I18/100</f>
        <v>1.4</v>
      </c>
      <c r="I20" s="30">
        <f>$I$7*INGREDIENTES!J18/100</f>
        <v>2.85</v>
      </c>
      <c r="J20" s="30">
        <f>$J$7*INGREDIENTES!K18/100</f>
        <v>0.7</v>
      </c>
      <c r="K20" s="30">
        <f>$K$7*INGREDIENTES!L18/100</f>
        <v>2.05</v>
      </c>
      <c r="L20" s="30">
        <f>$L$7*INGREDIENTES!M18/100</f>
        <v>4.32</v>
      </c>
      <c r="M20" s="30">
        <f>$M$7*INGREDIENTES!N18/100</f>
        <v>5.292000000000001</v>
      </c>
      <c r="N20" s="30">
        <f>$N$7*INGREDIENTES!O18/100</f>
        <v>4.08</v>
      </c>
      <c r="O20" s="30">
        <f>$O$7*INGREDIENTES!P18/100</f>
        <v>0</v>
      </c>
      <c r="P20" s="30">
        <f>$P$7*INGREDIENTES!Q18/100</f>
        <v>2.865</v>
      </c>
      <c r="Q20" s="30">
        <f>$Q$7*INGREDIENTES!R18/100</f>
        <v>9.5175</v>
      </c>
      <c r="R20" s="30">
        <f>$R$7*INGREDIENTES!S18/100</f>
        <v>0</v>
      </c>
      <c r="S20" s="30">
        <f>$S$7*INGREDIENTES!T18/100</f>
        <v>7.3</v>
      </c>
      <c r="T20" s="59">
        <f t="shared" si="4"/>
        <v>64.9895</v>
      </c>
      <c r="U20" s="23">
        <f t="shared" si="5"/>
        <v>3.4205000000000005</v>
      </c>
    </row>
    <row r="21" spans="1:21" ht="15">
      <c r="A21" s="11" t="s">
        <v>4</v>
      </c>
      <c r="B21" s="30">
        <f>$B$7*INGREDIENTES!B19/100</f>
        <v>15.4</v>
      </c>
      <c r="C21" s="30">
        <v>0.5</v>
      </c>
      <c r="D21" s="30">
        <f>$D$7*INGREDIENTES!D19/100</f>
        <v>8</v>
      </c>
      <c r="E21" s="30">
        <f>$E$7*INGREDIENTES!E19/100</f>
        <v>0.75</v>
      </c>
      <c r="F21" s="30">
        <f>$F$7*INGREDIENTES!G19/100</f>
        <v>1</v>
      </c>
      <c r="G21" s="30">
        <f>$G$7*INGREDIENTES!H19/100</f>
        <v>1</v>
      </c>
      <c r="H21" s="30">
        <f>$H$7*INGREDIENTES!I19/100</f>
        <v>1.03</v>
      </c>
      <c r="I21" s="30">
        <f>$I$7*INGREDIENTES!J19/100</f>
        <v>1.125</v>
      </c>
      <c r="J21" s="30">
        <f>$J$7*INGREDIENTES!K19/100</f>
        <v>2.5</v>
      </c>
      <c r="K21" s="30">
        <f>$K$7*INGREDIENTES!L19/100</f>
        <v>1</v>
      </c>
      <c r="L21" s="30">
        <f>$L$7*INGREDIENTES!M19/100</f>
        <v>0</v>
      </c>
      <c r="M21" s="30">
        <f>$M$7*INGREDIENTES!N19/100</f>
        <v>0</v>
      </c>
      <c r="N21" s="30">
        <f>$N$7*INGREDIENTES!O19/100</f>
        <v>0</v>
      </c>
      <c r="O21" s="30">
        <f>$O$7*INGREDIENTES!P19/100</f>
        <v>0</v>
      </c>
      <c r="P21" s="30">
        <f>$P$7*INGREDIENTES!Q19/100</f>
        <v>0</v>
      </c>
      <c r="Q21" s="30">
        <f>$Q$7*INGREDIENTES!R19/100</f>
        <v>0</v>
      </c>
      <c r="R21" s="30">
        <f>$R$7*INGREDIENTES!S19/100</f>
        <v>0</v>
      </c>
      <c r="S21" s="30">
        <f>$S$7*INGREDIENTES!T19/100</f>
        <v>0</v>
      </c>
      <c r="T21" s="59">
        <f t="shared" si="4"/>
        <v>32.305</v>
      </c>
      <c r="U21" s="23">
        <f t="shared" si="5"/>
        <v>1.700263157894737</v>
      </c>
    </row>
    <row r="22" spans="1:21" ht="15">
      <c r="A22" s="11" t="s">
        <v>2</v>
      </c>
      <c r="B22" s="30">
        <f>$B$7*INGREDIENTES!B20/100</f>
        <v>258</v>
      </c>
      <c r="C22" s="30">
        <v>1.7</v>
      </c>
      <c r="D22" s="30">
        <f>$D$7*INGREDIENTES!D20/100</f>
        <v>140</v>
      </c>
      <c r="E22" s="30">
        <f>$E$7*INGREDIENTES!E20/100</f>
        <v>1.8</v>
      </c>
      <c r="F22" s="30">
        <f>$F$7*INGREDIENTES!G20/100</f>
        <v>32</v>
      </c>
      <c r="G22" s="30">
        <f>$G$7*INGREDIENTES!H20/100</f>
        <v>50</v>
      </c>
      <c r="H22" s="30">
        <f>$H$7*INGREDIENTES!I20/100</f>
        <v>60.25</v>
      </c>
      <c r="I22" s="30">
        <f>$I$7*INGREDIENTES!J20/100</f>
        <v>117</v>
      </c>
      <c r="J22" s="30">
        <f>$J$7*INGREDIENTES!K20/100</f>
        <v>66.75</v>
      </c>
      <c r="K22" s="30">
        <f>$K$7*INGREDIENTES!L20/100</f>
        <v>135</v>
      </c>
      <c r="L22" s="30">
        <f>$L$7*INGREDIENTES!M20/100</f>
        <v>73.2</v>
      </c>
      <c r="M22" s="30">
        <f>$M$7*INGREDIENTES!N20/100</f>
        <v>355.2</v>
      </c>
      <c r="N22" s="30">
        <f>$N$7*INGREDIENTES!O20/100</f>
        <v>77.4</v>
      </c>
      <c r="O22" s="30">
        <f>$O$7*INGREDIENTES!P20/100</f>
        <v>0</v>
      </c>
      <c r="P22" s="30">
        <f>$P$7*INGREDIENTES!Q20/100</f>
        <v>196</v>
      </c>
      <c r="Q22" s="30">
        <f>$Q$7*INGREDIENTES!R20/100</f>
        <v>14</v>
      </c>
      <c r="R22" s="30">
        <f>$R$7*INGREDIENTES!S20/100</f>
        <v>0</v>
      </c>
      <c r="S22" s="30">
        <f>$S$7*INGREDIENTES!T20/100</f>
        <v>196</v>
      </c>
      <c r="T22" s="59">
        <f t="shared" si="4"/>
        <v>1774.3000000000002</v>
      </c>
      <c r="U22" s="23">
        <f t="shared" si="5"/>
        <v>93.3842105263158</v>
      </c>
    </row>
    <row r="23" spans="1:21" ht="15">
      <c r="A23" s="11" t="s">
        <v>41</v>
      </c>
      <c r="B23" s="30">
        <f>$B$7*INGREDIENTES!B21/100</f>
        <v>6.4</v>
      </c>
      <c r="C23" s="30">
        <v>0.35</v>
      </c>
      <c r="D23" s="30">
        <f>$D$7*INGREDIENTES!D21/100</f>
        <v>1.8</v>
      </c>
      <c r="E23" s="30">
        <f>$E$7*INGREDIENTES!E21/100</f>
        <v>0.0975</v>
      </c>
      <c r="F23" s="30">
        <f>$F$7*INGREDIENTES!G21/100</f>
        <v>39</v>
      </c>
      <c r="G23" s="30">
        <f>$G$7*INGREDIENTES!H21/100</f>
        <v>0.3</v>
      </c>
      <c r="H23" s="30">
        <f>$H$7*INGREDIENTES!I21/100</f>
        <v>1.35</v>
      </c>
      <c r="I23" s="30">
        <f>$I$7*INGREDIENTES!J21/100</f>
        <v>1.575</v>
      </c>
      <c r="J23" s="30">
        <f>$J$7*INGREDIENTES!K21/100</f>
        <v>0.525</v>
      </c>
      <c r="K23" s="30">
        <f>$K$7*INGREDIENTES!L21/100</f>
        <v>1.6</v>
      </c>
      <c r="L23" s="30">
        <f>$L$7*INGREDIENTES!M21/100</f>
        <v>0.84</v>
      </c>
      <c r="M23" s="30">
        <f>$M$7*INGREDIENTES!N21/100</f>
        <v>4.488</v>
      </c>
      <c r="N23" s="30">
        <f>$N$7*INGREDIENTES!O21/100</f>
        <v>3.18</v>
      </c>
      <c r="O23" s="30">
        <f>$O$7*INGREDIENTES!P21/100</f>
        <v>0</v>
      </c>
      <c r="P23" s="30">
        <f>$P$7*INGREDIENTES!Q21/100</f>
        <v>2.17</v>
      </c>
      <c r="Q23" s="30">
        <f>$Q$7*INGREDIENTES!R21/100</f>
        <v>0.2425</v>
      </c>
      <c r="R23" s="30">
        <f>$R$7*INGREDIENTES!S21/100</f>
        <v>0</v>
      </c>
      <c r="S23" s="30">
        <f>$S$7*INGREDIENTES!T21/100</f>
        <v>3.58</v>
      </c>
      <c r="T23" s="59">
        <f t="shared" si="4"/>
        <v>67.498</v>
      </c>
      <c r="U23" s="23">
        <f t="shared" si="5"/>
        <v>3.552526315789474</v>
      </c>
    </row>
    <row r="24" spans="1:21" ht="15">
      <c r="A24" s="11" t="s">
        <v>36</v>
      </c>
      <c r="B24" s="30">
        <f>$B$7*INGREDIENTES!B22/100</f>
        <v>14.2</v>
      </c>
      <c r="C24" s="30">
        <v>4.7</v>
      </c>
      <c r="D24" s="30">
        <f>$D$7*INGREDIENTES!D22/100</f>
        <v>11.2</v>
      </c>
      <c r="E24" s="30">
        <f>$E$7*INGREDIENTES!E22/100</f>
        <v>0.075</v>
      </c>
      <c r="F24" s="30">
        <f>$F$7*INGREDIENTES!G22/100</f>
        <v>2.2</v>
      </c>
      <c r="G24" s="30">
        <f>$G$7*INGREDIENTES!H22/100</f>
        <v>3</v>
      </c>
      <c r="H24" s="30">
        <f>$H$7*INGREDIENTES!I22/100</f>
        <v>2.75</v>
      </c>
      <c r="I24" s="30">
        <f>$I$7*INGREDIENTES!J22/100</f>
        <v>3.375</v>
      </c>
      <c r="J24" s="30">
        <f>$J$7*INGREDIENTES!K22/100</f>
        <v>4.975</v>
      </c>
      <c r="K24" s="30">
        <f>$K$7*INGREDIENTES!L22/100</f>
        <v>1.75</v>
      </c>
      <c r="L24" s="30">
        <f>$L$7*INGREDIENTES!M22/100</f>
        <v>3.84</v>
      </c>
      <c r="M24" s="30">
        <f>$M$7*INGREDIENTES!N22/100</f>
        <v>5.64</v>
      </c>
      <c r="N24" s="30">
        <f>$N$7*INGREDIENTES!O22/100</f>
        <v>37.32</v>
      </c>
      <c r="O24" s="30">
        <f>$O$7*INGREDIENTES!P22/100</f>
        <v>0</v>
      </c>
      <c r="P24" s="30">
        <f>$P$7*INGREDIENTES!Q22/100</f>
        <v>12.7</v>
      </c>
      <c r="Q24" s="30">
        <f>$Q$7*INGREDIENTES!R22/100</f>
        <v>0.275</v>
      </c>
      <c r="R24" s="30">
        <f>$R$7*INGREDIENTES!S22/100</f>
        <v>0</v>
      </c>
      <c r="S24" s="30">
        <f>$S$7*INGREDIENTES!T22/100</f>
        <v>17.2</v>
      </c>
      <c r="T24" s="59">
        <f t="shared" si="4"/>
        <v>125.20000000000002</v>
      </c>
      <c r="U24" s="23">
        <f t="shared" si="5"/>
        <v>6.589473684210527</v>
      </c>
    </row>
    <row r="25" spans="1:21" ht="15">
      <c r="A25" s="11" t="s">
        <v>35</v>
      </c>
      <c r="B25" s="30">
        <f>$B$7*INGREDIENTES!B23/100</f>
        <v>16.8</v>
      </c>
      <c r="C25" s="30">
        <v>2.4</v>
      </c>
      <c r="D25" s="30">
        <f>$D$7*INGREDIENTES!D23/100</f>
        <v>80</v>
      </c>
      <c r="E25" s="30">
        <f>$E$7*INGREDIENTES!E23/100</f>
        <v>0.75</v>
      </c>
      <c r="F25" s="30">
        <f>$F$7*INGREDIENTES!G23/100</f>
        <v>10</v>
      </c>
      <c r="G25" s="30">
        <f>$G$7*INGREDIENTES!H23/100</f>
        <v>8</v>
      </c>
      <c r="H25" s="30">
        <f>$H$7*INGREDIENTES!I23/100</f>
        <v>1.2</v>
      </c>
      <c r="I25" s="30">
        <f>$I$7*INGREDIENTES!J23/100</f>
        <v>4.5</v>
      </c>
      <c r="J25" s="30">
        <f>$J$7*INGREDIENTES!K23/100</f>
        <v>3.5</v>
      </c>
      <c r="K25" s="30">
        <f>$K$7*INGREDIENTES!L23/100</f>
        <v>7</v>
      </c>
      <c r="L25" s="30">
        <f>$L$7*INGREDIENTES!M23/100</f>
        <v>174</v>
      </c>
      <c r="M25" s="30">
        <f>$M$7*INGREDIENTES!N23/100</f>
        <v>10.8</v>
      </c>
      <c r="N25" s="30">
        <f>$N$7*INGREDIENTES!O23/100</f>
        <v>1.8</v>
      </c>
      <c r="O25" s="30">
        <f>$O$7*INGREDIENTES!P23/100</f>
        <v>0</v>
      </c>
      <c r="P25" s="30">
        <f>$P$7*INGREDIENTES!Q23/100</f>
        <v>15</v>
      </c>
      <c r="Q25" s="30">
        <f>$Q$7*INGREDIENTES!R23/100</f>
        <v>6.5</v>
      </c>
      <c r="R25" s="30">
        <f>$R$7*INGREDIENTES!S23/100</f>
        <v>0</v>
      </c>
      <c r="S25" s="30">
        <f>$S$7*INGREDIENTES!T23/100</f>
        <v>5.5</v>
      </c>
      <c r="T25" s="59">
        <f t="shared" si="4"/>
        <v>347.75</v>
      </c>
      <c r="U25" s="23">
        <f t="shared" si="5"/>
        <v>18.30263157894737</v>
      </c>
    </row>
    <row r="26" spans="1:21" ht="15">
      <c r="A26" s="11" t="s">
        <v>34</v>
      </c>
      <c r="B26" s="30">
        <f>$B$7*INGREDIENTES!B24/100</f>
        <v>710</v>
      </c>
      <c r="C26" s="30">
        <v>45</v>
      </c>
      <c r="D26" s="30">
        <f>$D$7*INGREDIENTES!D24/100</f>
        <v>1700</v>
      </c>
      <c r="E26" s="30">
        <f>$E$7*INGREDIENTES!E24/100</f>
        <v>58.5</v>
      </c>
      <c r="F26" s="30">
        <f>$F$7*INGREDIENTES!G24/100</f>
        <v>1162</v>
      </c>
      <c r="G26" s="30">
        <f>$G$7*INGREDIENTES!H24/100</f>
        <v>650</v>
      </c>
      <c r="H26" s="30">
        <f>$H$7*INGREDIENTES!I24/100</f>
        <v>272</v>
      </c>
      <c r="I26" s="30">
        <f>$I$7*INGREDIENTES!J24/100</f>
        <v>477</v>
      </c>
      <c r="J26" s="30">
        <f>$J$7*INGREDIENTES!K24/100</f>
        <v>138</v>
      </c>
      <c r="K26" s="30">
        <f>$K$7*INGREDIENTES!L24/100</f>
        <v>417.5</v>
      </c>
      <c r="L26" s="30">
        <f>$L$7*INGREDIENTES!M24/100</f>
        <v>612</v>
      </c>
      <c r="M26" s="30">
        <f>$M$7*INGREDIENTES!N24/100</f>
        <v>485.4</v>
      </c>
      <c r="N26" s="30">
        <f>$N$7*INGREDIENTES!O24/100</f>
        <v>294.6</v>
      </c>
      <c r="O26" s="30">
        <f>$O$7*INGREDIENTES!P24/100</f>
        <v>0</v>
      </c>
      <c r="P26" s="30">
        <f>$P$7*INGREDIENTES!Q24/100</f>
        <v>406.5</v>
      </c>
      <c r="Q26" s="30">
        <f>$Q$7*INGREDIENTES!R24/100</f>
        <v>125</v>
      </c>
      <c r="R26" s="30">
        <f>$R$7*INGREDIENTES!S24/100</f>
        <v>0</v>
      </c>
      <c r="S26" s="30">
        <f>$S$7*INGREDIENTES!T24/100</f>
        <v>237.5</v>
      </c>
      <c r="T26" s="59">
        <f t="shared" si="4"/>
        <v>7791</v>
      </c>
      <c r="U26" s="23">
        <f t="shared" si="5"/>
        <v>410.05263157894734</v>
      </c>
    </row>
    <row r="27" spans="1:21" ht="15">
      <c r="A27" s="11" t="s">
        <v>1</v>
      </c>
      <c r="B27" s="30">
        <f>$B$7*INGREDIENTES!B25/100</f>
        <v>190</v>
      </c>
      <c r="C27" s="30">
        <v>6.7</v>
      </c>
      <c r="D27" s="30">
        <f>$D$7*INGREDIENTES!D25/100</f>
        <v>0</v>
      </c>
      <c r="E27" s="30">
        <f>$E$7*INGREDIENTES!E25/100</f>
        <v>1.5</v>
      </c>
      <c r="F27" s="30">
        <f>$F$7*INGREDIENTES!G25/100</f>
        <v>0</v>
      </c>
      <c r="G27" s="30">
        <f>$G$7*INGREDIENTES!H25/100</f>
        <v>0</v>
      </c>
      <c r="H27" s="30">
        <f>$H$7*INGREDIENTES!I25/100</f>
        <v>340</v>
      </c>
      <c r="I27" s="30">
        <f>$I$7*INGREDIENTES!J25/100</f>
        <v>12.75</v>
      </c>
      <c r="J27" s="30">
        <f>$J$7*INGREDIENTES!K25/100</f>
        <v>35</v>
      </c>
      <c r="K27" s="30">
        <f>$K$7*INGREDIENTES!L25/100</f>
        <v>45</v>
      </c>
      <c r="L27" s="30">
        <f>$L$7*INGREDIENTES!M25/100</f>
        <v>0</v>
      </c>
      <c r="M27" s="30">
        <f>$M$7*INGREDIENTES!N25/100</f>
        <v>739.8</v>
      </c>
      <c r="N27" s="30">
        <f>$N$7*INGREDIENTES!O25/100</f>
        <v>0</v>
      </c>
      <c r="O27" s="30">
        <f>$O$7*INGREDIENTES!P25/100</f>
        <v>0</v>
      </c>
      <c r="P27" s="30">
        <f>$P$7*INGREDIENTES!Q25/100</f>
        <v>321</v>
      </c>
      <c r="Q27" s="30">
        <f>$Q$7*INGREDIENTES!R25/100</f>
        <v>0</v>
      </c>
      <c r="R27" s="30">
        <f>$R$7*INGREDIENTES!S25/100</f>
        <v>0</v>
      </c>
      <c r="S27" s="30">
        <f>$S$7*INGREDIENTES!T25/100</f>
        <v>319</v>
      </c>
      <c r="T27" s="59">
        <f t="shared" si="4"/>
        <v>2010.75</v>
      </c>
      <c r="U27" s="23">
        <f t="shared" si="5"/>
        <v>105.82894736842105</v>
      </c>
    </row>
    <row r="28" spans="1:21" ht="15">
      <c r="A28" s="11" t="s">
        <v>90</v>
      </c>
      <c r="B28" s="30">
        <f>$B$7*INGREDIENTES!B26/100</f>
        <v>0</v>
      </c>
      <c r="C28" s="30">
        <f>$C$7*INGREDIENTES!C26/100</f>
        <v>0</v>
      </c>
      <c r="D28" s="30">
        <f>$D$7*INGREDIENTES!D26/100</f>
        <v>0</v>
      </c>
      <c r="E28" s="30">
        <f>$E$7*INGREDIENTES!E26/100</f>
        <v>0</v>
      </c>
      <c r="F28" s="30">
        <f>$F$7*INGREDIENTES!G26/100</f>
        <v>0</v>
      </c>
      <c r="G28" s="30">
        <f>$G$7*INGREDIENTES!H26/100</f>
        <v>0</v>
      </c>
      <c r="H28" s="30">
        <f>$H$7*INGREDIENTES!I26/100</f>
        <v>0</v>
      </c>
      <c r="I28" s="30">
        <f>$I$7*INGREDIENTES!J26/100</f>
        <v>0</v>
      </c>
      <c r="J28" s="30">
        <f>$J$7*INGREDIENTES!K26/100</f>
        <v>0</v>
      </c>
      <c r="K28" s="30">
        <f>$K$7*INGREDIENTES!L26/100</f>
        <v>0</v>
      </c>
      <c r="L28" s="30">
        <f>$L$7*INGREDIENTES!M26/100</f>
        <v>0</v>
      </c>
      <c r="M28" s="30">
        <f>$M$7*INGREDIENTES!N26/100</f>
        <v>0</v>
      </c>
      <c r="N28" s="30">
        <f>$N$7*INGREDIENTES!O26/100</f>
        <v>0</v>
      </c>
      <c r="O28" s="30">
        <f>$O$7*INGREDIENTES!P26/100</f>
        <v>0</v>
      </c>
      <c r="P28" s="30">
        <f>$P$7*INGREDIENTES!Q26/100</f>
        <v>0</v>
      </c>
      <c r="Q28" s="30">
        <f>$Q$7*INGREDIENTES!R26/100</f>
        <v>0</v>
      </c>
      <c r="R28" s="30">
        <f>$R$7*INGREDIENTES!S26/100</f>
        <v>0</v>
      </c>
      <c r="S28" s="30">
        <f>$S$7*INGREDIENTES!T26/100</f>
        <v>2041</v>
      </c>
      <c r="T28" s="59">
        <f t="shared" si="4"/>
        <v>2041</v>
      </c>
      <c r="U28" s="23">
        <f t="shared" si="5"/>
        <v>107.42105263157895</v>
      </c>
    </row>
    <row r="29" spans="1:21" ht="15">
      <c r="A29" s="11" t="s">
        <v>96</v>
      </c>
      <c r="B29" s="30">
        <f>$B$7*INGREDIENTES!B27/100</f>
        <v>0</v>
      </c>
      <c r="C29" s="30">
        <f>$C$7*INGREDIENTES!C27/100</f>
        <v>0</v>
      </c>
      <c r="D29" s="30">
        <f>$D$7*INGREDIENTES!D27/100</f>
        <v>0</v>
      </c>
      <c r="E29" s="30">
        <f>$E$7*INGREDIENTES!E27/100</f>
        <v>0</v>
      </c>
      <c r="F29" s="30">
        <f>$F$7*INGREDIENTES!G27/100</f>
        <v>0</v>
      </c>
      <c r="G29" s="30">
        <f>$G$7*INGREDIENTES!H27/100</f>
        <v>0</v>
      </c>
      <c r="H29" s="30">
        <f>$H$7*INGREDIENTES!I27/100</f>
        <v>0</v>
      </c>
      <c r="I29" s="30">
        <f>$I$7*INGREDIENTES!J27/100</f>
        <v>0</v>
      </c>
      <c r="J29" s="30">
        <f>$J$7*INGREDIENTES!K27/100</f>
        <v>0</v>
      </c>
      <c r="K29" s="30">
        <f>$K$7*INGREDIENTES!L27/100</f>
        <v>0</v>
      </c>
      <c r="L29" s="30">
        <f>$L$7*INGREDIENTES!M27/100</f>
        <v>0</v>
      </c>
      <c r="M29" s="30">
        <f>$M$7*INGREDIENTES!N27/100</f>
        <v>0</v>
      </c>
      <c r="N29" s="30">
        <f>$N$7*INGREDIENTES!O27/100</f>
        <v>0</v>
      </c>
      <c r="O29" s="30">
        <f>$O$7*INGREDIENTES!P27/100</f>
        <v>0</v>
      </c>
      <c r="P29" s="30">
        <f>$P$7*INGREDIENTES!Q27/100</f>
        <v>0</v>
      </c>
      <c r="Q29" s="30">
        <f>$Q$7*INGREDIENTES!R27/100</f>
        <v>0</v>
      </c>
      <c r="R29" s="30">
        <f>$R$7*INGREDIENTES!S27/100</f>
        <v>0</v>
      </c>
      <c r="S29" s="30">
        <f>$S$7*INGREDIENTES!T27/100</f>
        <v>0</v>
      </c>
      <c r="T29" s="59">
        <f t="shared" si="4"/>
        <v>0</v>
      </c>
      <c r="U29" s="23">
        <f t="shared" si="5"/>
        <v>0</v>
      </c>
    </row>
    <row r="30" spans="1:21" ht="15">
      <c r="A30" s="11"/>
      <c r="B30" s="30">
        <f>$B$7*INGREDIENTES!B28/100</f>
        <v>0</v>
      </c>
      <c r="C30" s="30">
        <f>$C$7*INGREDIENTES!C28/100</f>
        <v>0</v>
      </c>
      <c r="D30" s="30">
        <f>$D$7*INGREDIENTES!D28/100</f>
        <v>0</v>
      </c>
      <c r="E30" s="30">
        <f>$E$7*INGREDIENTES!E28/100</f>
        <v>0</v>
      </c>
      <c r="F30" s="30">
        <f>$F$7*INGREDIENTES!G28/100</f>
        <v>0</v>
      </c>
      <c r="G30" s="30">
        <f>$G$7*INGREDIENTES!H28/100</f>
        <v>0</v>
      </c>
      <c r="H30" s="30">
        <f>$H$7*INGREDIENTES!I28/100</f>
        <v>0</v>
      </c>
      <c r="I30" s="30">
        <f>$I$7*INGREDIENTES!J28/100</f>
        <v>0</v>
      </c>
      <c r="J30" s="30">
        <f>$J$7*INGREDIENTES!K28/100</f>
        <v>0</v>
      </c>
      <c r="K30" s="30">
        <f>$K$7*INGREDIENTES!L28/100</f>
        <v>0</v>
      </c>
      <c r="L30" s="30">
        <f>$L$7*INGREDIENTES!M28/100</f>
        <v>0</v>
      </c>
      <c r="M30" s="30">
        <f>$M$7*INGREDIENTES!N28/100</f>
        <v>0</v>
      </c>
      <c r="N30" s="30">
        <f>$N$7*INGREDIENTES!O28/100</f>
        <v>0</v>
      </c>
      <c r="O30" s="30">
        <f>$O$7*INGREDIENTES!P28/100</f>
        <v>0</v>
      </c>
      <c r="P30" s="30">
        <f>$P$7*INGREDIENTES!Q28/100</f>
        <v>0</v>
      </c>
      <c r="Q30" s="30">
        <f>$Q$7*INGREDIENTES!R28/100</f>
        <v>0</v>
      </c>
      <c r="R30" s="30">
        <f>$R$7*INGREDIENTES!S28/100</f>
        <v>0</v>
      </c>
      <c r="S30" s="30">
        <f>$S$7*INGREDIENTES!T28/100</f>
        <v>0</v>
      </c>
      <c r="T30" s="59">
        <f t="shared" si="4"/>
        <v>0</v>
      </c>
      <c r="U30" s="23">
        <f t="shared" si="5"/>
        <v>0</v>
      </c>
    </row>
    <row r="31" spans="1:21" ht="15">
      <c r="A31" s="10" t="s">
        <v>32</v>
      </c>
      <c r="B31" s="30">
        <f>$B$7*INGREDIENTES!B29/100</f>
        <v>0</v>
      </c>
      <c r="C31" s="30">
        <f>$C$7*INGREDIENTES!C29/100</f>
        <v>0</v>
      </c>
      <c r="D31" s="30">
        <f>$D$7*INGREDIENTES!D29/100</f>
        <v>0</v>
      </c>
      <c r="E31" s="30">
        <f>$E$7*INGREDIENTES!E29/100</f>
        <v>0</v>
      </c>
      <c r="F31" s="30">
        <f>$F$7*INGREDIENTES!G29/100</f>
        <v>0</v>
      </c>
      <c r="G31" s="30">
        <f>$G$7*INGREDIENTES!H29/100</f>
        <v>0</v>
      </c>
      <c r="H31" s="30">
        <f>$H$7*INGREDIENTES!I29/100</f>
        <v>0</v>
      </c>
      <c r="I31" s="30">
        <f>$I$7*INGREDIENTES!J29/100</f>
        <v>0</v>
      </c>
      <c r="J31" s="30">
        <f>$J$7*INGREDIENTES!K29/100</f>
        <v>0</v>
      </c>
      <c r="K31" s="30">
        <f>$K$7*INGREDIENTES!L29/100</f>
        <v>0</v>
      </c>
      <c r="L31" s="30">
        <f>$L$7*INGREDIENTES!M29/100</f>
        <v>0</v>
      </c>
      <c r="M31" s="30">
        <f>$M$7*INGREDIENTES!N29/100</f>
        <v>0</v>
      </c>
      <c r="N31" s="30">
        <f>$N$7*INGREDIENTES!O29/100</f>
        <v>0</v>
      </c>
      <c r="O31" s="30">
        <f>$O$7*INGREDIENTES!P29/100</f>
        <v>0</v>
      </c>
      <c r="P31" s="30">
        <f>$P$7*INGREDIENTES!Q29/100</f>
        <v>0</v>
      </c>
      <c r="Q31" s="30">
        <f>$Q$7*INGREDIENTES!R29/100</f>
        <v>0</v>
      </c>
      <c r="R31" s="30">
        <f>$R$7*INGREDIENTES!S29/100</f>
        <v>0</v>
      </c>
      <c r="S31" s="30">
        <f>$S$7*INGREDIENTES!T29/100</f>
        <v>0</v>
      </c>
      <c r="T31" s="59">
        <f t="shared" si="4"/>
        <v>0</v>
      </c>
      <c r="U31" s="23">
        <f t="shared" si="5"/>
        <v>0</v>
      </c>
    </row>
    <row r="32" spans="1:21" ht="15">
      <c r="A32" s="11" t="s">
        <v>5</v>
      </c>
      <c r="B32" s="30">
        <f>$B$7*INGREDIENTES!B30/100</f>
        <v>1.34</v>
      </c>
      <c r="C32" s="30">
        <f>$C$7*INGREDIENTES!C30/100</f>
        <v>0</v>
      </c>
      <c r="D32" s="30">
        <f>$D$7*INGREDIENTES!D30/100</f>
        <v>0.24</v>
      </c>
      <c r="E32" s="30">
        <f>$E$7*INGREDIENTES!E30/100</f>
        <v>0.015</v>
      </c>
      <c r="F32" s="30">
        <f>$F$7*INGREDIENTES!G30/100</f>
        <v>0.02</v>
      </c>
      <c r="G32" s="30">
        <f>$G$7*INGREDIENTES!H30/100</f>
        <v>0.06</v>
      </c>
      <c r="H32" s="30">
        <f>$H$7*INGREDIENTES!I30/100</f>
        <v>0.17</v>
      </c>
      <c r="I32" s="30">
        <f>$I$7*INGREDIENTES!J30/100</f>
        <v>0.2925</v>
      </c>
      <c r="J32" s="30">
        <f>$J$7*INGREDIENTES!K30/100</f>
        <v>0.1575</v>
      </c>
      <c r="K32" s="30">
        <f>$K$7*INGREDIENTES!L30/100</f>
        <v>0.11</v>
      </c>
      <c r="L32" s="30">
        <f>$L$7*INGREDIENTES!M30/100</f>
        <v>0.414</v>
      </c>
      <c r="M32" s="30">
        <f>$M$7*INGREDIENTES!N30/100</f>
        <v>0.126</v>
      </c>
      <c r="N32" s="30">
        <f>$N$7*INGREDIENTES!O30/100</f>
        <v>0.198</v>
      </c>
      <c r="O32" s="30">
        <f>$O$7*INGREDIENTES!P30/100</f>
        <v>0</v>
      </c>
      <c r="P32" s="30">
        <f>$P$7*INGREDIENTES!Q30/100</f>
        <v>0.82</v>
      </c>
      <c r="Q32" s="30">
        <f>$Q$7*INGREDIENTES!R30/100</f>
        <v>0.02</v>
      </c>
      <c r="R32" s="30">
        <f>$R$7*INGREDIENTES!S30/100</f>
        <v>0</v>
      </c>
      <c r="S32" s="30">
        <f>$S$7*INGREDIENTES!T30/100</f>
        <v>0.395</v>
      </c>
      <c r="T32" s="59">
        <f t="shared" si="4"/>
        <v>4.378</v>
      </c>
      <c r="U32" s="23">
        <f t="shared" si="5"/>
        <v>0.23042105263157894</v>
      </c>
    </row>
    <row r="33" spans="1:21" ht="15">
      <c r="A33" s="11" t="s">
        <v>6</v>
      </c>
      <c r="B33" s="30">
        <f>$B$7*INGREDIENTES!B31/100</f>
        <v>0.34</v>
      </c>
      <c r="C33" s="30">
        <f>$C$7*INGREDIENTES!C31/100</f>
        <v>0.075</v>
      </c>
      <c r="D33" s="30">
        <f>$D$7*INGREDIENTES!D31/100</f>
        <v>0.18</v>
      </c>
      <c r="E33" s="30">
        <f>$E$7*INGREDIENTES!E31/100</f>
        <v>0.015</v>
      </c>
      <c r="F33" s="30">
        <f>$F$7*INGREDIENTES!G31/100</f>
        <v>0.07</v>
      </c>
      <c r="G33" s="30">
        <f>$G$7*INGREDIENTES!H31/100</f>
        <v>0.08</v>
      </c>
      <c r="H33" s="30">
        <f>$H$7*INGREDIENTES!I31/100</f>
        <v>0.06</v>
      </c>
      <c r="I33" s="30">
        <f>$I$7*INGREDIENTES!J31/100</f>
        <v>0.1575</v>
      </c>
      <c r="J33" s="30">
        <f>$J$7*INGREDIENTES!K31/100</f>
        <v>0.065</v>
      </c>
      <c r="K33" s="30">
        <f>$K$7*INGREDIENTES!L31/100</f>
        <v>0.31</v>
      </c>
      <c r="L33" s="30">
        <f>$L$7*INGREDIENTES!M31/100</f>
        <v>0.12</v>
      </c>
      <c r="M33" s="30">
        <f>$M$7*INGREDIENTES!N31/100</f>
        <v>0.09</v>
      </c>
      <c r="N33" s="30">
        <f>$N$7*INGREDIENTES!O31/100</f>
        <v>0.174</v>
      </c>
      <c r="O33" s="30">
        <f>$O$7*INGREDIENTES!P31/100</f>
        <v>0</v>
      </c>
      <c r="P33" s="30">
        <f>$P$7*INGREDIENTES!Q31/100</f>
        <v>0.08</v>
      </c>
      <c r="Q33" s="30">
        <f>$Q$7*INGREDIENTES!R31/100</f>
        <v>0.035</v>
      </c>
      <c r="R33" s="30">
        <f>$R$7*INGREDIENTES!S31/100</f>
        <v>0</v>
      </c>
      <c r="S33" s="30">
        <f>$S$7*INGREDIENTES!T31/100</f>
        <v>0.1235</v>
      </c>
      <c r="T33" s="59">
        <f t="shared" si="4"/>
        <v>1.9749999999999996</v>
      </c>
      <c r="U33" s="23">
        <f t="shared" si="5"/>
        <v>0.10394736842105261</v>
      </c>
    </row>
    <row r="34" spans="1:21" ht="15">
      <c r="A34" s="11" t="s">
        <v>7</v>
      </c>
      <c r="B34" s="30">
        <f>$B$7*INGREDIENTES!B32/100</f>
        <v>6.74</v>
      </c>
      <c r="C34" s="30">
        <f>$C$7*INGREDIENTES!C32/100</f>
        <v>0.4200000000000001</v>
      </c>
      <c r="D34" s="30">
        <f>$D$7*INGREDIENTES!D32/100</f>
        <v>2.9</v>
      </c>
      <c r="E34" s="30">
        <f>$E$7*INGREDIENTES!E32/100</f>
        <v>0.0675</v>
      </c>
      <c r="F34" s="30">
        <f>$F$7*INGREDIENTES!G32/100</f>
        <v>2.86</v>
      </c>
      <c r="G34" s="30">
        <f>$G$7*INGREDIENTES!H32/100</f>
        <v>2.32</v>
      </c>
      <c r="H34" s="30">
        <f>$H$7*INGREDIENTES!I32/100</f>
        <v>0</v>
      </c>
      <c r="I34" s="30">
        <f>$I$7*INGREDIENTES!J32/100</f>
        <v>2.8725</v>
      </c>
      <c r="J34" s="30">
        <f>$J$7*INGREDIENTES!K32/100</f>
        <v>1.745</v>
      </c>
      <c r="K34" s="30">
        <f>$K$7*INGREDIENTES!L32/100</f>
        <v>2.75</v>
      </c>
      <c r="L34" s="30">
        <f>$L$7*INGREDIENTES!M32/100</f>
        <v>2.8920000000000003</v>
      </c>
      <c r="M34" s="30">
        <f>$M$7*INGREDIENTES!N32/100</f>
        <v>2.94</v>
      </c>
      <c r="N34" s="30">
        <f>$N$7*INGREDIENTES!O32/100</f>
        <v>4.919999999999999</v>
      </c>
      <c r="O34" s="30">
        <f>$O$7*INGREDIENTES!P32/100</f>
        <v>0</v>
      </c>
      <c r="P34" s="30">
        <f>$P$7*INGREDIENTES!Q32/100</f>
        <v>1.54</v>
      </c>
      <c r="Q34" s="30">
        <f>$Q$7*INGREDIENTES!R32/100</f>
        <v>0</v>
      </c>
      <c r="R34" s="30">
        <f>$R$7*INGREDIENTES!S32/100</f>
        <v>0</v>
      </c>
      <c r="S34" s="30">
        <f>$S$7*INGREDIENTES!T32/100</f>
        <v>2.2575</v>
      </c>
      <c r="T34" s="59">
        <f t="shared" si="4"/>
        <v>37.2245</v>
      </c>
      <c r="U34" s="23">
        <f t="shared" si="5"/>
        <v>1.9591842105263158</v>
      </c>
    </row>
    <row r="35" spans="1:21" ht="15">
      <c r="A35" s="11" t="s">
        <v>78</v>
      </c>
      <c r="B35" s="30">
        <f>$B$7*INGREDIENTES!B33/100</f>
        <v>0</v>
      </c>
      <c r="C35" s="30">
        <f>$C$7*INGREDIENTES!C33/100</f>
        <v>0</v>
      </c>
      <c r="D35" s="30">
        <f>$D$7*INGREDIENTES!D33/100</f>
        <v>0</v>
      </c>
      <c r="E35" s="30">
        <f>$E$7*INGREDIENTES!E33/100</f>
        <v>0</v>
      </c>
      <c r="F35" s="30">
        <f>$F$7*INGREDIENTES!G33/100</f>
        <v>0</v>
      </c>
      <c r="G35" s="30">
        <f>$G$7*INGREDIENTES!H33/100</f>
        <v>0</v>
      </c>
      <c r="H35" s="30">
        <f>$H$7*INGREDIENTES!I33/100</f>
        <v>0</v>
      </c>
      <c r="I35" s="30">
        <f>$I$7*INGREDIENTES!J33/100</f>
        <v>0</v>
      </c>
      <c r="J35" s="30">
        <f>$J$7*INGREDIENTES!K33/100</f>
        <v>0</v>
      </c>
      <c r="K35" s="30">
        <f>$K$7*INGREDIENTES!L33/100</f>
        <v>0</v>
      </c>
      <c r="L35" s="30">
        <f>$L$7*INGREDIENTES!M33/100</f>
        <v>0</v>
      </c>
      <c r="M35" s="30">
        <f>$M$7*INGREDIENTES!N33/100</f>
        <v>0</v>
      </c>
      <c r="N35" s="30">
        <f>$N$7*INGREDIENTES!O33/100</f>
        <v>0</v>
      </c>
      <c r="O35" s="30">
        <f>$O$7*INGREDIENTES!P33/100</f>
        <v>0</v>
      </c>
      <c r="P35" s="30">
        <f>$P$7*INGREDIENTES!Q33/100</f>
        <v>0.49</v>
      </c>
      <c r="Q35" s="30">
        <f>$Q$7*INGREDIENTES!R33/100</f>
        <v>0</v>
      </c>
      <c r="R35" s="30">
        <f>$R$7*INGREDIENTES!S33/100</f>
        <v>0</v>
      </c>
      <c r="S35" s="30">
        <f>$S$7*INGREDIENTES!T33/100</f>
        <v>0</v>
      </c>
      <c r="T35" s="59">
        <f t="shared" si="4"/>
        <v>0.49</v>
      </c>
      <c r="U35" s="23">
        <f t="shared" si="5"/>
        <v>0.025789473684210525</v>
      </c>
    </row>
    <row r="36" spans="1:21" ht="15">
      <c r="A36" s="11" t="s">
        <v>8</v>
      </c>
      <c r="B36" s="30">
        <f>$B$7*INGREDIENTES!B34/100</f>
        <v>1.92</v>
      </c>
      <c r="C36" s="30">
        <f>$C$7*INGREDIENTES!C34/100</f>
        <v>0.24</v>
      </c>
      <c r="D36" s="30">
        <f>$D$7*INGREDIENTES!D34/100</f>
        <v>0.24</v>
      </c>
      <c r="E36" s="30">
        <f>$E$7*INGREDIENTES!E34/100</f>
        <v>0.045</v>
      </c>
      <c r="F36" s="30">
        <f>$F$7*INGREDIENTES!G34/100</f>
        <v>0.14</v>
      </c>
      <c r="G36" s="30">
        <f>$G$7*INGREDIENTES!H34/100</f>
        <v>0.16</v>
      </c>
      <c r="H36" s="30">
        <f>$H$7*INGREDIENTES!I34/100</f>
        <v>0.435</v>
      </c>
      <c r="I36" s="30">
        <f>$I$7*INGREDIENTES!J34/100</f>
        <v>0.4425</v>
      </c>
      <c r="J36" s="30">
        <f>$J$7*INGREDIENTES!K34/100</f>
        <v>0.105</v>
      </c>
      <c r="K36" s="30">
        <f>$K$7*INGREDIENTES!L34/100</f>
        <v>0.08</v>
      </c>
      <c r="L36" s="30">
        <f>$L$7*INGREDIENTES!M34/100</f>
        <v>1.02</v>
      </c>
      <c r="M36" s="30">
        <f>$M$7*INGREDIENTES!N34/100</f>
        <v>0.084</v>
      </c>
      <c r="N36" s="30">
        <f>$N$7*INGREDIENTES!O34/100</f>
        <v>0.486</v>
      </c>
      <c r="O36" s="30">
        <f>$O$7*INGREDIENTES!P34/100</f>
        <v>0</v>
      </c>
      <c r="P36" s="30">
        <f>$P$7*INGREDIENTES!Q34/100</f>
        <v>0.235</v>
      </c>
      <c r="Q36" s="30">
        <f>$Q$7*INGREDIENTES!R34/100</f>
        <v>0.0775</v>
      </c>
      <c r="R36" s="30">
        <f>$R$7*INGREDIENTES!S34/100</f>
        <v>0</v>
      </c>
      <c r="S36" s="30">
        <f>$S$7*INGREDIENTES!T34/100</f>
        <v>0.395</v>
      </c>
      <c r="T36" s="59">
        <f t="shared" si="4"/>
        <v>6.105</v>
      </c>
      <c r="U36" s="23">
        <f t="shared" si="5"/>
        <v>0.3213157894736842</v>
      </c>
    </row>
    <row r="37" spans="1:21" ht="15">
      <c r="A37" s="11" t="s">
        <v>9</v>
      </c>
      <c r="B37" s="30">
        <f>$B$7*INGREDIENTES!B35/100</f>
        <v>66</v>
      </c>
      <c r="C37" s="30">
        <v>5</v>
      </c>
      <c r="D37" s="30">
        <f>$D$7*INGREDIENTES!D35/100</f>
        <v>28</v>
      </c>
      <c r="E37" s="30">
        <f>$E$7*INGREDIENTES!E35/100</f>
        <v>7.5</v>
      </c>
      <c r="F37" s="30">
        <f>$F$7*INGREDIENTES!G35/100</f>
        <v>10</v>
      </c>
      <c r="G37" s="30">
        <f>$G$7*INGREDIENTES!H35/100</f>
        <v>21</v>
      </c>
      <c r="H37" s="30">
        <f>$H$7*INGREDIENTES!I35/100</f>
        <v>38.5</v>
      </c>
      <c r="I37" s="30">
        <f>$I$7*INGREDIENTES!J35/100</f>
        <v>53.25</v>
      </c>
      <c r="J37" s="30">
        <f>$J$7*INGREDIENTES!K35/100</f>
        <v>6.25</v>
      </c>
      <c r="K37" s="30">
        <f>$K$7*INGREDIENTES!L35/100</f>
        <v>22.5</v>
      </c>
      <c r="L37" s="30">
        <f>$L$7*INGREDIENTES!M35/100</f>
        <v>34.8</v>
      </c>
      <c r="M37" s="30">
        <f>$M$7*INGREDIENTES!N35/100</f>
        <v>34.8</v>
      </c>
      <c r="N37" s="30">
        <f>$N$7*INGREDIENTES!O35/100</f>
        <v>142.8</v>
      </c>
      <c r="O37" s="30">
        <f>$O$7*INGREDIENTES!P35/100</f>
        <v>0</v>
      </c>
      <c r="P37" s="30">
        <f>$P$7*INGREDIENTES!Q35/100</f>
        <v>43.5</v>
      </c>
      <c r="Q37" s="30">
        <f>$Q$7*INGREDIENTES!R35/100</f>
        <v>7.25</v>
      </c>
      <c r="R37" s="30">
        <f>$R$7*INGREDIENTES!S35/100</f>
        <v>0</v>
      </c>
      <c r="S37" s="30">
        <f>$S$7*INGREDIENTES!T35/100</f>
        <v>49</v>
      </c>
      <c r="T37" s="59">
        <f t="shared" si="4"/>
        <v>570.1500000000001</v>
      </c>
      <c r="U37" s="23">
        <f t="shared" si="5"/>
        <v>30.00789473684211</v>
      </c>
    </row>
    <row r="38" spans="1:21" ht="15">
      <c r="A38" s="11" t="s">
        <v>40</v>
      </c>
      <c r="B38" s="30">
        <f>$B$7*INGREDIENTES!B36/100</f>
        <v>0</v>
      </c>
      <c r="C38" s="30">
        <f>$C$7*INGREDIENTES!C36/100</f>
        <v>0</v>
      </c>
      <c r="D38" s="30">
        <f>$D$7*INGREDIENTES!D36/100</f>
        <v>0</v>
      </c>
      <c r="E38" s="30">
        <f>$E$7*INGREDIENTES!E36/100</f>
        <v>0</v>
      </c>
      <c r="F38" s="30">
        <f>$F$7*INGREDIENTES!G36/100</f>
        <v>0</v>
      </c>
      <c r="G38" s="30">
        <f>$G$7*INGREDIENTES!H36/100</f>
        <v>0</v>
      </c>
      <c r="H38" s="30">
        <f>$H$7*INGREDIENTES!I36/100</f>
        <v>0</v>
      </c>
      <c r="I38" s="30">
        <f>$I$7*INGREDIENTES!J36/100</f>
        <v>0</v>
      </c>
      <c r="J38" s="30">
        <f>$J$7*INGREDIENTES!K36/100</f>
        <v>0</v>
      </c>
      <c r="K38" s="30">
        <f>$K$7*INGREDIENTES!L36/100</f>
        <v>0</v>
      </c>
      <c r="L38" s="30">
        <f>$L$7*INGREDIENTES!M36/100</f>
        <v>0</v>
      </c>
      <c r="M38" s="30">
        <f>$M$7*INGREDIENTES!N36/100</f>
        <v>0</v>
      </c>
      <c r="N38" s="30">
        <f>$N$7*INGREDIENTES!O36/100</f>
        <v>0</v>
      </c>
      <c r="O38" s="30">
        <f>$O$7*INGREDIENTES!P36/100</f>
        <v>0</v>
      </c>
      <c r="P38" s="30">
        <f>$P$7*INGREDIENTES!Q36/100</f>
        <v>0</v>
      </c>
      <c r="Q38" s="30">
        <f>$Q$7*INGREDIENTES!R36/100</f>
        <v>0</v>
      </c>
      <c r="R38" s="30">
        <f>$R$7*INGREDIENTES!S36/100</f>
        <v>0</v>
      </c>
      <c r="S38" s="30">
        <f>$S$7*INGREDIENTES!T36/100</f>
        <v>0</v>
      </c>
      <c r="T38" s="59">
        <v>6</v>
      </c>
      <c r="U38" s="23">
        <f t="shared" si="5"/>
        <v>0.3157894736842105</v>
      </c>
    </row>
    <row r="39" spans="1:21" ht="15">
      <c r="A39" s="11" t="s">
        <v>79</v>
      </c>
      <c r="B39" s="30">
        <f>$B$7*INGREDIENTES!B37/100</f>
        <v>0</v>
      </c>
      <c r="C39" s="30">
        <f>$C$7*INGREDIENTES!C37/100</f>
        <v>0</v>
      </c>
      <c r="D39" s="30">
        <f>$D$7*INGREDIENTES!D37/100</f>
        <v>0</v>
      </c>
      <c r="E39" s="30">
        <f>$E$7*INGREDIENTES!E37/100</f>
        <v>0</v>
      </c>
      <c r="F39" s="30">
        <f>$F$7*INGREDIENTES!G37/100</f>
        <v>0</v>
      </c>
      <c r="G39" s="30">
        <f>$G$7*INGREDIENTES!H37/100</f>
        <v>0</v>
      </c>
      <c r="H39" s="30">
        <f>$H$7*INGREDIENTES!I37/100</f>
        <v>0</v>
      </c>
      <c r="I39" s="30">
        <f>$I$7*INGREDIENTES!J37/100</f>
        <v>0</v>
      </c>
      <c r="J39" s="30">
        <f>$J$7*INGREDIENTES!K37/100</f>
        <v>0</v>
      </c>
      <c r="K39" s="30">
        <f>$K$7*INGREDIENTES!L37/100</f>
        <v>0</v>
      </c>
      <c r="L39" s="30">
        <f>$L$7*INGREDIENTES!M37/100</f>
        <v>0</v>
      </c>
      <c r="M39" s="30">
        <f>$M$7*INGREDIENTES!N37/100</f>
        <v>0</v>
      </c>
      <c r="N39" s="30">
        <f>$N$7*INGREDIENTES!O37/100</f>
        <v>0</v>
      </c>
      <c r="O39" s="30">
        <f>$O$7*INGREDIENTES!P37/100</f>
        <v>0</v>
      </c>
      <c r="P39" s="30">
        <f>$P$7*INGREDIENTES!Q37/100</f>
        <v>39.35</v>
      </c>
      <c r="Q39" s="30">
        <f>$Q$7*INGREDIENTES!R37/100</f>
        <v>0</v>
      </c>
      <c r="R39" s="30">
        <f>$R$7*INGREDIENTES!S37/100</f>
        <v>0</v>
      </c>
      <c r="S39" s="30">
        <f>$S$7*INGREDIENTES!T37/100</f>
        <v>12.8</v>
      </c>
      <c r="T39" s="59">
        <f t="shared" si="4"/>
        <v>52.150000000000006</v>
      </c>
      <c r="U39" s="23">
        <f t="shared" si="5"/>
        <v>2.7447368421052634</v>
      </c>
    </row>
    <row r="40" spans="1:21" ht="15">
      <c r="A40" s="11" t="s">
        <v>10</v>
      </c>
      <c r="B40" s="30">
        <f>$B$7*INGREDIENTES!B38/100</f>
        <v>0</v>
      </c>
      <c r="C40" s="30">
        <v>2.4</v>
      </c>
      <c r="D40" s="30">
        <f>$D$7*INGREDIENTES!D38/100</f>
        <v>5</v>
      </c>
      <c r="E40" s="30">
        <f>$E$7*INGREDIENTES!E38/100</f>
        <v>16.5</v>
      </c>
      <c r="F40" s="30">
        <f>$F$7*INGREDIENTES!G38/100</f>
        <v>1</v>
      </c>
      <c r="G40" s="30">
        <f>$G$7*INGREDIENTES!H38/100</f>
        <v>3</v>
      </c>
      <c r="H40" s="30">
        <f>$H$7*INGREDIENTES!I38/100</f>
        <v>1.3</v>
      </c>
      <c r="I40" s="30">
        <f>$I$7*INGREDIENTES!J38/100</f>
        <v>2.25</v>
      </c>
      <c r="J40" s="30">
        <f>$J$7*INGREDIENTES!K38/100</f>
        <v>0.125</v>
      </c>
      <c r="K40" s="30">
        <f>$K$7*INGREDIENTES!L38/100</f>
        <v>0</v>
      </c>
      <c r="L40" s="30">
        <f>$L$7*INGREDIENTES!M38/100</f>
        <v>4.2</v>
      </c>
      <c r="M40" s="30">
        <f>$M$7*INGREDIENTES!N38/100</f>
        <v>1.08</v>
      </c>
      <c r="N40" s="30">
        <f>$N$7*INGREDIENTES!O38/100</f>
        <v>0.84</v>
      </c>
      <c r="O40" s="30">
        <f>$O$7*INGREDIENTES!P38/100</f>
        <v>0</v>
      </c>
      <c r="P40" s="30">
        <f>$P$7*INGREDIENTES!Q38/100</f>
        <v>0.3</v>
      </c>
      <c r="Q40" s="30">
        <f>$Q$7*INGREDIENTES!R38/100</f>
        <v>7.125</v>
      </c>
      <c r="R40" s="30">
        <f>$R$7*INGREDIENTES!S38/100</f>
        <v>0</v>
      </c>
      <c r="S40" s="30">
        <f>$S$7*INGREDIENTES!T38/100</f>
        <v>0.3</v>
      </c>
      <c r="T40" s="59">
        <f t="shared" si="4"/>
        <v>45.419999999999995</v>
      </c>
      <c r="U40" s="23">
        <f t="shared" si="5"/>
        <v>2.3905263157894736</v>
      </c>
    </row>
    <row r="41" spans="1:21" ht="15">
      <c r="A41" s="11" t="s">
        <v>67</v>
      </c>
      <c r="B41" s="30">
        <f>$B$7*INGREDIENTES!B39/100</f>
        <v>0</v>
      </c>
      <c r="C41" s="30">
        <f>$C$7*INGREDIENTES!C39/100</f>
        <v>0</v>
      </c>
      <c r="D41" s="30">
        <f>$D$7*INGREDIENTES!D39/100</f>
        <v>102</v>
      </c>
      <c r="E41" s="30">
        <f>$E$7*INGREDIENTES!E39/100</f>
        <v>25.65</v>
      </c>
      <c r="F41" s="30">
        <f>$F$7*INGREDIENTES!G39/100</f>
        <v>2163</v>
      </c>
      <c r="G41" s="30">
        <f>$G$7*INGREDIENTES!H39/100</f>
        <v>34</v>
      </c>
      <c r="H41" s="30">
        <f>$H$7*INGREDIENTES!I39/100</f>
        <v>13.62</v>
      </c>
      <c r="I41" s="30">
        <f>$I$7*INGREDIENTES!J39/100</f>
        <v>21.75</v>
      </c>
      <c r="J41" s="30">
        <f>$J$7*INGREDIENTES!K39/100</f>
        <v>15</v>
      </c>
      <c r="K41" s="30">
        <f>$K$7*INGREDIENTES!L39/100</f>
        <v>60</v>
      </c>
      <c r="L41" s="30">
        <f>$L$7*INGREDIENTES!M39/100</f>
        <v>90</v>
      </c>
      <c r="M41" s="30">
        <f>$M$7*INGREDIENTES!N39/100</f>
        <v>6</v>
      </c>
      <c r="N41" s="30">
        <f>$N$7*INGREDIENTES!O39/100</f>
        <v>0</v>
      </c>
      <c r="O41" s="30">
        <f>$O$7*INGREDIENTES!P39/100</f>
        <v>0</v>
      </c>
      <c r="P41" s="30">
        <f>$P$7*INGREDIENTES!Q39/100</f>
        <v>0</v>
      </c>
      <c r="Q41" s="30">
        <f>$Q$7*INGREDIENTES!R39/100</f>
        <v>9.75</v>
      </c>
      <c r="R41" s="30">
        <f>$R$7*INGREDIENTES!S39/100</f>
        <v>0</v>
      </c>
      <c r="S41" s="30">
        <f>$S$7*INGREDIENTES!T39/100</f>
        <v>0</v>
      </c>
      <c r="T41" s="59">
        <f t="shared" si="4"/>
        <v>2540.77</v>
      </c>
      <c r="U41" s="23">
        <f t="shared" si="5"/>
        <v>133.72473684210527</v>
      </c>
    </row>
    <row r="42" spans="1:21" ht="15">
      <c r="A42" s="11" t="s">
        <v>77</v>
      </c>
      <c r="B42" s="30">
        <f>$B$7*INGREDIENTES!B40/100</f>
        <v>0</v>
      </c>
      <c r="C42" s="30">
        <f>$C$7*INGREDIENTES!C40/100</f>
        <v>0</v>
      </c>
      <c r="D42" s="30">
        <f>$D$7*INGREDIENTES!D40/100</f>
        <v>17</v>
      </c>
      <c r="E42" s="30">
        <f>$E$7*INGREDIENTES!E40/100</f>
        <v>4.275</v>
      </c>
      <c r="F42" s="30">
        <f>$F$7*INGREDIENTES!G40/100</f>
        <v>360.5</v>
      </c>
      <c r="G42" s="30">
        <f>$G$7*INGREDIENTES!H40/100</f>
        <v>5.67</v>
      </c>
      <c r="H42" s="30">
        <f>$H$7*INGREDIENTES!I40/100</f>
        <v>2.27</v>
      </c>
      <c r="I42" s="30">
        <f>$I$7*INGREDIENTES!J40/100</f>
        <v>3.6</v>
      </c>
      <c r="J42" s="30">
        <f>$J$7*INGREDIENTES!K40/100</f>
        <v>2.5</v>
      </c>
      <c r="K42" s="30">
        <f>$K$7*INGREDIENTES!L40/100</f>
        <v>10</v>
      </c>
      <c r="L42" s="30">
        <f>$L$7*INGREDIENTES!M40/100</f>
        <v>15</v>
      </c>
      <c r="M42" s="30">
        <f>$M$7*INGREDIENTES!N40/100</f>
        <v>0.6</v>
      </c>
      <c r="N42" s="30">
        <f>$N$7*INGREDIENTES!O40/100</f>
        <v>0</v>
      </c>
      <c r="O42" s="30">
        <f>$O$7*INGREDIENTES!P40/100</f>
        <v>0</v>
      </c>
      <c r="P42" s="30">
        <f>$P$7*INGREDIENTES!Q40/100</f>
        <v>325.5</v>
      </c>
      <c r="Q42" s="30">
        <f>$Q$7*INGREDIENTES!R40/100</f>
        <v>7</v>
      </c>
      <c r="R42" s="30">
        <f>$R$7*INGREDIENTES!S40/100</f>
        <v>0</v>
      </c>
      <c r="S42" s="30">
        <f>$S$7*INGREDIENTES!T40/100</f>
        <v>0</v>
      </c>
      <c r="T42" s="59">
        <f t="shared" si="4"/>
        <v>753.915</v>
      </c>
      <c r="U42" s="23">
        <f t="shared" si="5"/>
        <v>39.679736842105264</v>
      </c>
    </row>
    <row r="43" spans="1:21" ht="15">
      <c r="A43" s="11" t="s">
        <v>69</v>
      </c>
      <c r="B43" s="30">
        <f>$B$7*INGREDIENTES!B41/100</f>
        <v>0</v>
      </c>
      <c r="C43" s="30">
        <f>$C$7*INGREDIENTES!C41/100</f>
        <v>0</v>
      </c>
      <c r="D43" s="30">
        <f>$D$7*INGREDIENTES!D41/100</f>
        <v>0</v>
      </c>
      <c r="E43" s="30">
        <f>$E$7*INGREDIENTES!E41/100</f>
        <v>0</v>
      </c>
      <c r="F43" s="30">
        <f>$F$7*INGREDIENTES!G41/100</f>
        <v>0</v>
      </c>
      <c r="G43" s="30">
        <f>$G$7*INGREDIENTES!H41/100</f>
        <v>0</v>
      </c>
      <c r="H43" s="30">
        <f>$H$7*INGREDIENTES!I41/100</f>
        <v>0</v>
      </c>
      <c r="I43" s="30">
        <v>6.03</v>
      </c>
      <c r="J43" s="30">
        <f>$J$7*INGREDIENTES!K41/100</f>
        <v>0</v>
      </c>
      <c r="K43" s="30">
        <f>$K$7*INGREDIENTES!L41/100</f>
        <v>0</v>
      </c>
      <c r="L43" s="30">
        <f>$L$7*INGREDIENTES!M41/100</f>
        <v>0</v>
      </c>
      <c r="M43" s="30">
        <f>$M$7*INGREDIENTES!N41/100</f>
        <v>1.308</v>
      </c>
      <c r="N43" s="30">
        <f>$N$7*INGREDIENTES!O41/100</f>
        <v>0</v>
      </c>
      <c r="O43" s="30">
        <f>$O$7*INGREDIENTES!P41/100</f>
        <v>0</v>
      </c>
      <c r="P43" s="30">
        <f>$P$7*INGREDIENTES!Q41/100</f>
        <v>9.975</v>
      </c>
      <c r="Q43" s="30">
        <f>$Q$7*INGREDIENTES!R41/100</f>
        <v>0</v>
      </c>
      <c r="R43" s="30">
        <f>$R$7*INGREDIENTES!S41/100</f>
        <v>0</v>
      </c>
      <c r="S43" s="30">
        <f>$S$7*INGREDIENTES!T41/100</f>
        <v>0.125</v>
      </c>
      <c r="T43" s="59">
        <f t="shared" si="4"/>
        <v>17.438</v>
      </c>
      <c r="U43" s="23">
        <f t="shared" si="5"/>
        <v>0.9177894736842105</v>
      </c>
    </row>
    <row r="44" spans="1:21" ht="15">
      <c r="A44" s="11" t="s">
        <v>80</v>
      </c>
      <c r="B44" s="30">
        <f>$B$7*INGREDIENTES!B42/100</f>
        <v>0</v>
      </c>
      <c r="C44" s="30">
        <f>$C$7*INGREDIENTES!C42/100</f>
        <v>0</v>
      </c>
      <c r="D44" s="30">
        <f>$D$7*INGREDIENTES!D42/100</f>
        <v>0</v>
      </c>
      <c r="E44" s="30">
        <f>$E$7*INGREDIENTES!E42/100</f>
        <v>0</v>
      </c>
      <c r="F44" s="30">
        <f>$F$7*INGREDIENTES!G42/100</f>
        <v>0</v>
      </c>
      <c r="G44" s="30">
        <f>$G$7*INGREDIENTES!H42/100</f>
        <v>0</v>
      </c>
      <c r="H44" s="30">
        <f>$H$7*INGREDIENTES!I42/100</f>
        <v>0</v>
      </c>
      <c r="I44" s="30">
        <f>$I$7*INGREDIENTES!J42/100</f>
        <v>0</v>
      </c>
      <c r="J44" s="30">
        <f>$J$7*INGREDIENTES!K42/100</f>
        <v>0</v>
      </c>
      <c r="K44" s="30">
        <f>$K$7*INGREDIENTES!L42/100</f>
        <v>0</v>
      </c>
      <c r="L44" s="30">
        <f>$L$7*INGREDIENTES!M42/100</f>
        <v>0</v>
      </c>
      <c r="M44" s="30">
        <f>$M$7*INGREDIENTES!N42/100</f>
        <v>0</v>
      </c>
      <c r="N44" s="30">
        <f>$N$7*INGREDIENTES!O42/100</f>
        <v>0</v>
      </c>
      <c r="O44" s="30">
        <f>$O$7*INGREDIENTES!P42/100</f>
        <v>0</v>
      </c>
      <c r="P44" s="30">
        <f>$P$7*INGREDIENTES!Q42/100</f>
        <v>2.15</v>
      </c>
      <c r="Q44" s="30">
        <f>$Q$7*INGREDIENTES!R42/100</f>
        <v>0</v>
      </c>
      <c r="R44" s="30">
        <f>$R$7*INGREDIENTES!S42/100</f>
        <v>0</v>
      </c>
      <c r="S44" s="30">
        <f>$S$7*INGREDIENTES!T42/100</f>
        <v>0</v>
      </c>
      <c r="T44" s="59">
        <f t="shared" si="4"/>
        <v>2.15</v>
      </c>
      <c r="U44" s="23">
        <f t="shared" si="5"/>
        <v>0.1131578947368421</v>
      </c>
    </row>
    <row r="45" spans="1:21" ht="15">
      <c r="A45" s="11"/>
      <c r="B45" s="30">
        <f>$B$7*INGREDIENTES!B43/100</f>
        <v>0</v>
      </c>
      <c r="C45" s="30">
        <f>$C$7*INGREDIENTES!C43/100</f>
        <v>0</v>
      </c>
      <c r="D45" s="30">
        <f>$D$7*INGREDIENTES!D43/100</f>
        <v>0</v>
      </c>
      <c r="E45" s="30">
        <f>$E$7*INGREDIENTES!E43/100</f>
        <v>0</v>
      </c>
      <c r="F45" s="30">
        <f>$F$7*INGREDIENTES!G43/100</f>
        <v>0</v>
      </c>
      <c r="G45" s="30">
        <f>$G$7*INGREDIENTES!H43/100</f>
        <v>0</v>
      </c>
      <c r="H45" s="30">
        <f>$H$7*INGREDIENTES!I43/100</f>
        <v>0</v>
      </c>
      <c r="I45" s="30">
        <f>$I$7*INGREDIENTES!J43/100</f>
        <v>0</v>
      </c>
      <c r="J45" s="30">
        <f>$J$7*INGREDIENTES!K43/100</f>
        <v>0</v>
      </c>
      <c r="K45" s="30">
        <f>$K$7*INGREDIENTES!L43/100</f>
        <v>0</v>
      </c>
      <c r="L45" s="30">
        <f>$L$7*INGREDIENTES!M43/100</f>
        <v>0</v>
      </c>
      <c r="M45" s="30">
        <f>$M$7*INGREDIENTES!N43/100</f>
        <v>0</v>
      </c>
      <c r="N45" s="30">
        <f>$N$7*INGREDIENTES!O43/100</f>
        <v>0</v>
      </c>
      <c r="O45" s="30">
        <f>$O$7*INGREDIENTES!P43/100</f>
        <v>0</v>
      </c>
      <c r="P45" s="30">
        <f>$P$7*INGREDIENTES!Q43/100</f>
        <v>0</v>
      </c>
      <c r="Q45" s="30">
        <f>$Q$7*INGREDIENTES!R43/100</f>
        <v>0</v>
      </c>
      <c r="R45" s="30">
        <f>$R$7*INGREDIENTES!S43/100</f>
        <v>0</v>
      </c>
      <c r="S45" s="30">
        <f>$S$7*INGREDIENTES!T43/100</f>
        <v>0</v>
      </c>
      <c r="T45" s="59">
        <f t="shared" si="4"/>
        <v>0</v>
      </c>
      <c r="U45" s="23">
        <f t="shared" si="5"/>
        <v>0</v>
      </c>
    </row>
    <row r="46" spans="1:21" ht="15">
      <c r="A46" s="10" t="s">
        <v>58</v>
      </c>
      <c r="B46" s="30">
        <f>$B$7*INGREDIENTES!B44/100</f>
        <v>0</v>
      </c>
      <c r="C46" s="30">
        <f>$C$7*INGREDIENTES!C44/100</f>
        <v>0</v>
      </c>
      <c r="D46" s="30">
        <f>$D$7*INGREDIENTES!D44/100</f>
        <v>0</v>
      </c>
      <c r="E46" s="30">
        <f>$E$7*INGREDIENTES!E44/100</f>
        <v>0</v>
      </c>
      <c r="F46" s="30">
        <f>$F$7*INGREDIENTES!G44/100</f>
        <v>0</v>
      </c>
      <c r="G46" s="30">
        <f>$G$7*INGREDIENTES!H44/100</f>
        <v>0</v>
      </c>
      <c r="H46" s="30">
        <f>$H$7*INGREDIENTES!I44/100</f>
        <v>0</v>
      </c>
      <c r="I46" s="30">
        <f>$I$7*INGREDIENTES!J44/100</f>
        <v>0</v>
      </c>
      <c r="J46" s="30">
        <f>$J$7*INGREDIENTES!K44/100</f>
        <v>0</v>
      </c>
      <c r="K46" s="30">
        <f>$K$7*INGREDIENTES!L44/100</f>
        <v>0</v>
      </c>
      <c r="L46" s="30">
        <f>$L$7*INGREDIENTES!M44/100</f>
        <v>0</v>
      </c>
      <c r="M46" s="30">
        <f>$M$7*INGREDIENTES!N44/100</f>
        <v>0</v>
      </c>
      <c r="N46" s="30">
        <f>$N$7*INGREDIENTES!O44/100</f>
        <v>0</v>
      </c>
      <c r="O46" s="30">
        <f>$O$7*INGREDIENTES!P44/100</f>
        <v>0</v>
      </c>
      <c r="P46" s="30">
        <f>$P$7*INGREDIENTES!Q44/100</f>
        <v>0</v>
      </c>
      <c r="Q46" s="30">
        <f>$Q$7*INGREDIENTES!R44/100</f>
        <v>0</v>
      </c>
      <c r="R46" s="30">
        <f>$R$7*INGREDIENTES!S44/100</f>
        <v>0</v>
      </c>
      <c r="S46" s="30">
        <f>$S$7*INGREDIENTES!T44/100</f>
        <v>0</v>
      </c>
      <c r="T46" s="59">
        <f t="shared" si="4"/>
        <v>0</v>
      </c>
      <c r="U46" s="23">
        <f t="shared" si="5"/>
        <v>0</v>
      </c>
    </row>
    <row r="47" spans="1:21" ht="15">
      <c r="A47" s="17" t="s">
        <v>62</v>
      </c>
      <c r="B47" s="30">
        <f>$B$7*INGREDIENTES!B45/100</f>
        <v>0.08</v>
      </c>
      <c r="C47" s="30">
        <f>$C$7*INGREDIENTES!C45/100</f>
        <v>0</v>
      </c>
      <c r="D47" s="30">
        <f>$D$7*INGREDIENTES!D45/100</f>
        <v>0.02</v>
      </c>
      <c r="E47" s="30">
        <f>$E$7*INGREDIENTES!E45/100</f>
        <v>0</v>
      </c>
      <c r="F47" s="30">
        <f>$F$7*INGREDIENTES!G45/100</f>
        <v>0</v>
      </c>
      <c r="G47" s="30">
        <f>$G$7*INGREDIENTES!H45/100</f>
        <v>0.04</v>
      </c>
      <c r="H47" s="30">
        <f>$H$7*INGREDIENTES!I45/100</f>
        <v>0.345</v>
      </c>
      <c r="I47" s="30">
        <f>$I$7*INGREDIENTES!J45/100</f>
        <v>0.1125</v>
      </c>
      <c r="J47" s="30">
        <f>$J$7*INGREDIENTES!K45/100</f>
        <v>0.0475</v>
      </c>
      <c r="K47" s="30">
        <f>$K$7*INGREDIENTES!L45/100</f>
        <v>0.015</v>
      </c>
      <c r="L47" s="30">
        <f>$L$7*INGREDIENTES!M45/100</f>
        <v>0.06</v>
      </c>
      <c r="M47" s="30">
        <f>$M$7*INGREDIENTES!N45/100</f>
        <v>0.0354</v>
      </c>
      <c r="N47" s="30">
        <f>$N$7*INGREDIENTES!O45/100</f>
        <v>0.036</v>
      </c>
      <c r="O47" s="30">
        <f>$O$7*INGREDIENTES!P45/100</f>
        <v>0</v>
      </c>
      <c r="P47" s="30">
        <f>$P$7*INGREDIENTES!Q45/100</f>
        <v>0</v>
      </c>
      <c r="Q47" s="30">
        <f>$Q$7*INGREDIENTES!R45/100</f>
        <v>0.0225</v>
      </c>
      <c r="R47" s="30">
        <f>$R$7*INGREDIENTES!S45/100</f>
        <v>0</v>
      </c>
      <c r="S47" s="30">
        <f>$S$7*INGREDIENTES!T45/100</f>
        <v>0</v>
      </c>
      <c r="T47" s="59">
        <f t="shared" si="4"/>
        <v>0.8139</v>
      </c>
      <c r="U47" s="23">
        <f t="shared" si="5"/>
        <v>0.04283684210526315</v>
      </c>
    </row>
    <row r="48" spans="1:21" ht="15">
      <c r="A48" s="11" t="s">
        <v>57</v>
      </c>
      <c r="B48" s="30">
        <f>$B$7*INGREDIENTES!B46/100</f>
        <v>2.56</v>
      </c>
      <c r="C48" s="30">
        <f>$C$7*INGREDIENTES!C46/100</f>
        <v>0</v>
      </c>
      <c r="D48" s="30">
        <f>$D$7*INGREDIENTES!D46/100</f>
        <v>0.4</v>
      </c>
      <c r="E48" s="30">
        <f>$E$7*INGREDIENTES!E46/100</f>
        <v>0</v>
      </c>
      <c r="F48" s="30">
        <f>$F$7*INGREDIENTES!G46/100</f>
        <v>0.02</v>
      </c>
      <c r="G48" s="30">
        <f>$G$7*INGREDIENTES!H46/100</f>
        <v>0.03</v>
      </c>
      <c r="H48" s="30">
        <f>$H$7*INGREDIENTES!I46/100</f>
        <v>2.185</v>
      </c>
      <c r="I48" s="30">
        <f>$I$7*INGREDIENTES!J46/100</f>
        <v>2.1375</v>
      </c>
      <c r="J48" s="30">
        <f>$J$7*INGREDIENTES!K46/100</f>
        <v>1.015</v>
      </c>
      <c r="K48" s="30">
        <f>$K$7*INGREDIENTES!L46/100</f>
        <v>1.72</v>
      </c>
      <c r="L48" s="30">
        <f>$L$7*INGREDIENTES!M46/100</f>
        <v>2.898</v>
      </c>
      <c r="M48" s="30">
        <f>$M$7*INGREDIENTES!N46/100</f>
        <v>3.216</v>
      </c>
      <c r="N48" s="30">
        <f>$N$7*INGREDIENTES!O46/100</f>
        <v>1.92</v>
      </c>
      <c r="O48" s="30">
        <f>$O$7*INGREDIENTES!P46/100</f>
        <v>0</v>
      </c>
      <c r="P48" s="30">
        <f>$P$7*INGREDIENTES!Q46/100</f>
        <v>1.08</v>
      </c>
      <c r="Q48" s="30">
        <f>$Q$7*INGREDIENTES!R46/100</f>
        <v>0.0975</v>
      </c>
      <c r="R48" s="30">
        <f>$R$7*INGREDIENTES!S46/100</f>
        <v>0</v>
      </c>
      <c r="S48" s="30">
        <f>$S$7*INGREDIENTES!T46/100</f>
        <v>0</v>
      </c>
      <c r="T48" s="59">
        <f t="shared" si="4"/>
        <v>19.279</v>
      </c>
      <c r="U48" s="23">
        <f t="shared" si="5"/>
        <v>1.0146842105263159</v>
      </c>
    </row>
    <row r="49" spans="1:21" ht="15">
      <c r="A49" s="11" t="s">
        <v>63</v>
      </c>
      <c r="B49" s="30">
        <f>$B$7*INGREDIENTES!B47/100</f>
        <v>0.22</v>
      </c>
      <c r="C49" s="30">
        <f>$C$7*INGREDIENTES!C47/100</f>
        <v>0</v>
      </c>
      <c r="D49" s="30">
        <f>$D$7*INGREDIENTES!D47/100</f>
        <v>0.1</v>
      </c>
      <c r="E49" s="30">
        <f>$E$7*INGREDIENTES!E47/100</f>
        <v>0</v>
      </c>
      <c r="F49" s="30">
        <f>$F$7*INGREDIENTES!G47/100</f>
        <v>0</v>
      </c>
      <c r="G49" s="30">
        <f>$G$7*INGREDIENTES!H47/100</f>
        <v>0.01</v>
      </c>
      <c r="H49" s="30">
        <f>$H$7*INGREDIENTES!I47/100</f>
        <v>0.675</v>
      </c>
      <c r="I49" s="30">
        <f>$I$7*INGREDIENTES!J47/100</f>
        <v>0.7425</v>
      </c>
      <c r="J49" s="30">
        <f>$J$7*INGREDIENTES!K47/100</f>
        <v>0.805</v>
      </c>
      <c r="K49" s="30">
        <f>$K$7*INGREDIENTES!L47/100</f>
        <v>0.29</v>
      </c>
      <c r="L49" s="30">
        <f>$L$7*INGREDIENTES!M47/100</f>
        <v>0.594</v>
      </c>
      <c r="M49" s="30">
        <f>$M$7*INGREDIENTES!N47/100</f>
        <v>1.716</v>
      </c>
      <c r="N49" s="30">
        <f>$N$7*INGREDIENTES!O47/100</f>
        <v>1.5</v>
      </c>
      <c r="O49" s="30">
        <f>$O$7*INGREDIENTES!P47/100</f>
        <v>0</v>
      </c>
      <c r="P49" s="30">
        <f>$P$7*INGREDIENTES!Q47/100</f>
        <v>0.665</v>
      </c>
      <c r="Q49" s="30">
        <f>$Q$7*INGREDIENTES!R47/100</f>
        <v>0.035</v>
      </c>
      <c r="R49" s="30">
        <f>$R$7*INGREDIENTES!S47/100</f>
        <v>0</v>
      </c>
      <c r="S49" s="30">
        <f>$S$7*INGREDIENTES!T47/100</f>
        <v>0</v>
      </c>
      <c r="T49" s="59">
        <f t="shared" si="4"/>
        <v>7.3525</v>
      </c>
      <c r="U49" s="23">
        <f t="shared" si="5"/>
        <v>0.3869736842105263</v>
      </c>
    </row>
    <row r="50" spans="1:21" ht="15">
      <c r="A50" s="11" t="s">
        <v>68</v>
      </c>
      <c r="B50" s="30">
        <f>$B$7*INGREDIENTES!B48/100</f>
        <v>0.1</v>
      </c>
      <c r="C50" s="30">
        <f>$C$7*INGREDIENTES!C48/100</f>
        <v>0</v>
      </c>
      <c r="D50" s="30">
        <f>$D$7*INGREDIENTES!D48/100</f>
        <v>0</v>
      </c>
      <c r="E50" s="30">
        <f>$E$7*INGREDIENTES!E48/100</f>
        <v>0</v>
      </c>
      <c r="F50" s="30">
        <f>$F$7*INGREDIENTES!G48/100</f>
        <v>0</v>
      </c>
      <c r="G50" s="30">
        <f>$G$7*INGREDIENTES!H48/100</f>
        <v>0</v>
      </c>
      <c r="H50" s="30">
        <f>$H$7*INGREDIENTES!I48/100</f>
        <v>0</v>
      </c>
      <c r="I50" s="30">
        <f>$I$7*INGREDIENTES!J48/100</f>
        <v>0</v>
      </c>
      <c r="J50" s="30">
        <f>$J$7*INGREDIENTES!K48/100</f>
        <v>0</v>
      </c>
      <c r="K50" s="30">
        <f>$K$7*INGREDIENTES!L48/100</f>
        <v>0.21</v>
      </c>
      <c r="L50" s="30">
        <f>$L$7*INGREDIENTES!M48/100</f>
        <v>0.198</v>
      </c>
      <c r="M50" s="30">
        <f>$M$7*INGREDIENTES!N48/100</f>
        <v>0.0288</v>
      </c>
      <c r="N50" s="30">
        <f>$N$7*INGREDIENTES!O48/100</f>
        <v>0.036</v>
      </c>
      <c r="O50" s="30">
        <f>$O$7*INGREDIENTES!P48/100</f>
        <v>0</v>
      </c>
      <c r="P50" s="30">
        <f>$P$7*INGREDIENTES!Q48/100</f>
        <v>0.01</v>
      </c>
      <c r="Q50" s="30">
        <f>$Q$7*INGREDIENTES!R48/100</f>
        <v>0.0075</v>
      </c>
      <c r="R50" s="30">
        <f>$R$7*INGREDIENTES!S48/100</f>
        <v>0</v>
      </c>
      <c r="S50" s="30">
        <f>$S$7*INGREDIENTES!T48/100</f>
        <v>0</v>
      </c>
      <c r="T50" s="59">
        <f t="shared" si="4"/>
        <v>0.5903</v>
      </c>
      <c r="U50" s="23">
        <f t="shared" si="5"/>
        <v>0.031068421052631582</v>
      </c>
    </row>
    <row r="51" spans="1:21" ht="15">
      <c r="A51" s="11" t="s">
        <v>59</v>
      </c>
      <c r="B51" s="30">
        <f>$B$7*INGREDIENTES!B49/100</f>
        <v>4.92</v>
      </c>
      <c r="C51" s="30">
        <f>$C$7*INGREDIENTES!C49/100</f>
        <v>0</v>
      </c>
      <c r="D51" s="30">
        <f>$D$7*INGREDIENTES!D49/100</f>
        <v>0.58</v>
      </c>
      <c r="E51" s="30">
        <f>$E$7*INGREDIENTES!E49/100</f>
        <v>0</v>
      </c>
      <c r="F51" s="30">
        <f>$F$7*INGREDIENTES!G49/100</f>
        <v>0.07</v>
      </c>
      <c r="G51" s="30">
        <f>$G$7*INGREDIENTES!H49/100</f>
        <v>0.15</v>
      </c>
      <c r="H51" s="30">
        <f>$H$7*INGREDIENTES!I49/100</f>
        <v>5.4</v>
      </c>
      <c r="I51" s="30">
        <f>$I$7*INGREDIENTES!J49/100</f>
        <v>34.35</v>
      </c>
      <c r="J51" s="30">
        <f>$J$7*INGREDIENTES!K49/100</f>
        <v>6.1</v>
      </c>
      <c r="K51" s="30">
        <f>$K$7*INGREDIENTES!L49/100</f>
        <v>16.3</v>
      </c>
      <c r="L51" s="30">
        <f>$L$7*INGREDIENTES!M49/100</f>
        <v>20.52</v>
      </c>
      <c r="M51" s="30">
        <f>$M$7*INGREDIENTES!N49/100</f>
        <v>9.677999999999999</v>
      </c>
      <c r="N51" s="30">
        <f>$N$7*INGREDIENTES!O49/100</f>
        <v>6.42</v>
      </c>
      <c r="O51" s="30">
        <f>$O$7*INGREDIENTES!P49/100</f>
        <v>0</v>
      </c>
      <c r="P51" s="30">
        <f>$P$7*INGREDIENTES!Q49/100</f>
        <v>3.68</v>
      </c>
      <c r="Q51" s="30">
        <f>$Q$7*INGREDIENTES!R49/100</f>
        <v>0.1125</v>
      </c>
      <c r="R51" s="30">
        <f>$R$7*INGREDIENTES!S49/100</f>
        <v>0</v>
      </c>
      <c r="S51" s="30">
        <f>$S$7*INGREDIENTES!T49/100</f>
        <v>0</v>
      </c>
      <c r="T51" s="59">
        <f t="shared" si="4"/>
        <v>108.2805</v>
      </c>
      <c r="U51" s="23">
        <f t="shared" si="5"/>
        <v>5.698973684210526</v>
      </c>
    </row>
    <row r="52" spans="1:21" ht="15">
      <c r="A52" s="11" t="s">
        <v>60</v>
      </c>
      <c r="B52" s="30">
        <f>$B$7*INGREDIENTES!B50/100</f>
        <v>5.48</v>
      </c>
      <c r="C52" s="30">
        <f>$C$7*INGREDIENTES!C50/100</f>
        <v>0</v>
      </c>
      <c r="D52" s="30">
        <f>$D$7*INGREDIENTES!D50/100</f>
        <v>1.24</v>
      </c>
      <c r="E52" s="30">
        <f>$E$7*INGREDIENTES!E50/100</f>
        <v>0</v>
      </c>
      <c r="F52" s="30">
        <f>$F$7*INGREDIENTES!G50/100</f>
        <v>0.07</v>
      </c>
      <c r="G52" s="30">
        <f>$G$7*INGREDIENTES!H50/100</f>
        <v>0.03</v>
      </c>
      <c r="H52" s="30">
        <f>$H$7*INGREDIENTES!I50/100</f>
        <v>20.8</v>
      </c>
      <c r="I52" s="30">
        <f>$I$7*INGREDIENTES!J50/100</f>
        <v>6.375</v>
      </c>
      <c r="J52" s="30">
        <f>$J$7*INGREDIENTES!K50/100</f>
        <v>1.7875</v>
      </c>
      <c r="K52" s="30">
        <f>$K$7*INGREDIENTES!L50/100</f>
        <v>6.45</v>
      </c>
      <c r="L52" s="30">
        <f>$L$7*INGREDIENTES!M50/100</f>
        <v>4.446000000000001</v>
      </c>
      <c r="M52" s="30">
        <f>$M$7*INGREDIENTES!N50/100</f>
        <v>0.072</v>
      </c>
      <c r="N52" s="30">
        <f>$N$7*INGREDIENTES!O50/100</f>
        <v>0.048</v>
      </c>
      <c r="O52" s="30">
        <f>$O$7*INGREDIENTES!P50/100</f>
        <v>0</v>
      </c>
      <c r="P52" s="30">
        <f>$P$7*INGREDIENTES!Q50/100</f>
        <v>14.4</v>
      </c>
      <c r="Q52" s="30">
        <f>$Q$7*INGREDIENTES!R50/100</f>
        <v>0</v>
      </c>
      <c r="R52" s="30">
        <f>$R$7*INGREDIENTES!S50/100</f>
        <v>0</v>
      </c>
      <c r="S52" s="30">
        <f>$S$7*INGREDIENTES!T50/100</f>
        <v>0</v>
      </c>
      <c r="T52" s="59">
        <f t="shared" si="4"/>
        <v>61.19850000000001</v>
      </c>
      <c r="U52" s="23">
        <f t="shared" si="5"/>
        <v>3.2209736842105268</v>
      </c>
    </row>
    <row r="53" spans="1:21" ht="15">
      <c r="A53" s="11" t="s">
        <v>88</v>
      </c>
      <c r="B53" s="30">
        <f>$B$7*INGREDIENTES!B51/100</f>
        <v>0</v>
      </c>
      <c r="C53" s="30">
        <f>$C$7*INGREDIENTES!C51/100</f>
        <v>0</v>
      </c>
      <c r="D53" s="30">
        <f>$D$7*INGREDIENTES!D51/100</f>
        <v>0</v>
      </c>
      <c r="E53" s="30">
        <f>$E$7*INGREDIENTES!E51/100</f>
        <v>0</v>
      </c>
      <c r="F53" s="30">
        <f>$F$7*INGREDIENTES!G51/100</f>
        <v>0</v>
      </c>
      <c r="G53" s="30">
        <f>$G$7*INGREDIENTES!H51/100</f>
        <v>0</v>
      </c>
      <c r="H53" s="30">
        <f>$H$7*INGREDIENTES!I51/100</f>
        <v>0</v>
      </c>
      <c r="I53" s="30">
        <f>$I$7*INGREDIENTES!J51/100</f>
        <v>0</v>
      </c>
      <c r="J53" s="30">
        <f>$J$7*INGREDIENTES!K51/100</f>
        <v>0</v>
      </c>
      <c r="K53" s="30">
        <f>$K$7*INGREDIENTES!L51/100</f>
        <v>0</v>
      </c>
      <c r="L53" s="30">
        <f>$L$7*INGREDIENTES!M51/100</f>
        <v>0</v>
      </c>
      <c r="M53" s="30">
        <f>$M$7*INGREDIENTES!N51/100</f>
        <v>0</v>
      </c>
      <c r="N53" s="30">
        <f>$N$7*INGREDIENTES!O51/100</f>
        <v>0</v>
      </c>
      <c r="O53" s="30">
        <f>$O$7*INGREDIENTES!P51/100</f>
        <v>0</v>
      </c>
      <c r="P53" s="30">
        <f>$P$7*INGREDIENTES!Q51/100</f>
        <v>0</v>
      </c>
      <c r="Q53" s="30">
        <f>$Q$7*INGREDIENTES!R51/100</f>
        <v>0</v>
      </c>
      <c r="R53" s="30">
        <f>$R$7*INGREDIENTES!S51/100</f>
        <v>0</v>
      </c>
      <c r="S53" s="30">
        <f>$S$7*INGREDIENTES!T51/100</f>
        <v>0</v>
      </c>
      <c r="T53" s="59">
        <f t="shared" si="4"/>
        <v>0</v>
      </c>
      <c r="U53" s="23">
        <f t="shared" si="5"/>
        <v>0</v>
      </c>
    </row>
    <row r="54" spans="1:21" ht="15">
      <c r="A54" s="11"/>
      <c r="B54" s="30">
        <f>$B$7*INGREDIENTES!B52/100</f>
        <v>0</v>
      </c>
      <c r="C54" s="30">
        <f>$C$7*INGREDIENTES!C52/100</f>
        <v>0</v>
      </c>
      <c r="D54" s="30">
        <f>$D$7*INGREDIENTES!D52/100</f>
        <v>0</v>
      </c>
      <c r="E54" s="30">
        <f>$E$7*INGREDIENTES!E52/100</f>
        <v>0</v>
      </c>
      <c r="F54" s="30">
        <f>$F$7*INGREDIENTES!G52/100</f>
        <v>0</v>
      </c>
      <c r="G54" s="30">
        <f>$G$7*INGREDIENTES!H52/100</f>
        <v>0</v>
      </c>
      <c r="H54" s="30">
        <f>$H$7*INGREDIENTES!I52/100</f>
        <v>0</v>
      </c>
      <c r="I54" s="30">
        <f>$I$7*INGREDIENTES!J52/100</f>
        <v>0</v>
      </c>
      <c r="J54" s="30">
        <f>$J$7*INGREDIENTES!K52/100</f>
        <v>0</v>
      </c>
      <c r="K54" s="30">
        <f>$K$7*INGREDIENTES!L52/100</f>
        <v>0</v>
      </c>
      <c r="L54" s="30">
        <f>$L$7*INGREDIENTES!M52/100</f>
        <v>0</v>
      </c>
      <c r="M54" s="30">
        <f>$M$7*INGREDIENTES!N52/100</f>
        <v>0</v>
      </c>
      <c r="N54" s="30">
        <f>$N$7*INGREDIENTES!O52/100</f>
        <v>0</v>
      </c>
      <c r="O54" s="30">
        <f>$O$7*INGREDIENTES!P52/100</f>
        <v>0</v>
      </c>
      <c r="P54" s="30">
        <f>$P$7*INGREDIENTES!Q52/100</f>
        <v>0</v>
      </c>
      <c r="Q54" s="30">
        <f>$Q$7*INGREDIENTES!R52/100</f>
        <v>0</v>
      </c>
      <c r="R54" s="30">
        <f>$R$7*INGREDIENTES!S52/100</f>
        <v>0</v>
      </c>
      <c r="S54" s="30">
        <f>$S$7*INGREDIENTES!T52/100</f>
        <v>0</v>
      </c>
      <c r="T54" s="59">
        <f t="shared" si="4"/>
        <v>0</v>
      </c>
      <c r="U54" s="23">
        <f t="shared" si="5"/>
        <v>0</v>
      </c>
    </row>
    <row r="55" spans="1:21" ht="15">
      <c r="A55" s="10" t="s">
        <v>31</v>
      </c>
      <c r="B55" s="30">
        <f>$B$7*INGREDIENTES!B53/100</f>
        <v>0</v>
      </c>
      <c r="C55" s="30">
        <f>$C$7*INGREDIENTES!C53/100</f>
        <v>0</v>
      </c>
      <c r="D55" s="30">
        <f>$D$7*INGREDIENTES!D53/100</f>
        <v>0</v>
      </c>
      <c r="E55" s="30">
        <f>$E$7*INGREDIENTES!E53/100</f>
        <v>0</v>
      </c>
      <c r="F55" s="30">
        <f>$F$7*INGREDIENTES!G53/100</f>
        <v>0</v>
      </c>
      <c r="G55" s="30">
        <f>$G$7*INGREDIENTES!H53/100</f>
        <v>0</v>
      </c>
      <c r="H55" s="30">
        <f>$H$7*INGREDIENTES!I53/100</f>
        <v>0</v>
      </c>
      <c r="I55" s="30">
        <f>$I$7*INGREDIENTES!J53/100</f>
        <v>0</v>
      </c>
      <c r="J55" s="30">
        <f>$J$7*INGREDIENTES!K53/100</f>
        <v>0</v>
      </c>
      <c r="K55" s="30">
        <f>$K$7*INGREDIENTES!L53/100</f>
        <v>0</v>
      </c>
      <c r="L55" s="30">
        <f>$L$7*INGREDIENTES!M53/100</f>
        <v>0</v>
      </c>
      <c r="M55" s="30">
        <f>$M$7*INGREDIENTES!N53/100</f>
        <v>0</v>
      </c>
      <c r="N55" s="30">
        <f>$N$7*INGREDIENTES!O53/100</f>
        <v>0</v>
      </c>
      <c r="O55" s="30">
        <f>$O$7*INGREDIENTES!P53/100</f>
        <v>0</v>
      </c>
      <c r="P55" s="30">
        <f>$P$7*INGREDIENTES!Q53/100</f>
        <v>0</v>
      </c>
      <c r="Q55" s="30">
        <f>$Q$7*INGREDIENTES!R53/100</f>
        <v>0</v>
      </c>
      <c r="R55" s="30">
        <f>$R$7*INGREDIENTES!S53/100</f>
        <v>0</v>
      </c>
      <c r="S55" s="30">
        <f>$S$7*INGREDIENTES!T53/100</f>
        <v>0</v>
      </c>
      <c r="T55" s="59">
        <f t="shared" si="4"/>
        <v>0</v>
      </c>
      <c r="U55" s="23">
        <f t="shared" si="5"/>
        <v>0</v>
      </c>
    </row>
    <row r="56" spans="1:21" ht="15">
      <c r="A56" s="11" t="s">
        <v>11</v>
      </c>
      <c r="B56" s="30">
        <f>$B$7*INGREDIENTES!B54/100</f>
        <v>1246</v>
      </c>
      <c r="C56" s="30">
        <f>$C$7*INGREDIENTES!C54/100</f>
        <v>12</v>
      </c>
      <c r="D56" s="30">
        <f>$D$7*INGREDIENTES!D54/100</f>
        <v>314</v>
      </c>
      <c r="E56" s="30">
        <f>$E$7*INGREDIENTES!E54/100</f>
        <v>0</v>
      </c>
      <c r="F56" s="30">
        <f>$F$7*INGREDIENTES!G54/100</f>
        <v>110</v>
      </c>
      <c r="G56" s="30">
        <f>$G$7*INGREDIENTES!H54/100</f>
        <v>142</v>
      </c>
      <c r="H56" s="30">
        <f>$H$7*INGREDIENTES!I54/100</f>
        <v>302.5</v>
      </c>
      <c r="I56" s="30">
        <f>$I$7*INGREDIENTES!J54/100</f>
        <v>0</v>
      </c>
      <c r="J56" s="30">
        <f>$J$7*INGREDIENTES!K54/100</f>
        <v>187.75</v>
      </c>
      <c r="K56" s="30">
        <f>$K$7*INGREDIENTES!L54/100</f>
        <v>394.5</v>
      </c>
      <c r="L56" s="30">
        <f>$L$7*INGREDIENTES!M54/100</f>
        <v>475.2</v>
      </c>
      <c r="M56" s="30">
        <f>$M$7*INGREDIENTES!N54/100</f>
        <v>0.888</v>
      </c>
      <c r="N56" s="30">
        <f>$N$7*INGREDIENTES!O54/100</f>
        <v>437.4</v>
      </c>
      <c r="O56" s="30">
        <f>$O$7*INGREDIENTES!P54/100</f>
        <v>0</v>
      </c>
      <c r="P56" s="30">
        <f>$P$7*INGREDIENTES!Q54/100</f>
        <v>0.4625</v>
      </c>
      <c r="Q56" s="30">
        <f>$Q$7*INGREDIENTES!R54/100</f>
        <v>0</v>
      </c>
      <c r="R56" s="30">
        <f>$R$7*INGREDIENTES!S54/100</f>
        <v>0</v>
      </c>
      <c r="S56" s="30">
        <f>$S$7*INGREDIENTES!T54/100</f>
        <v>0.4635</v>
      </c>
      <c r="T56" s="59">
        <f t="shared" si="4"/>
        <v>3623.1639999999998</v>
      </c>
      <c r="U56" s="23">
        <f t="shared" si="5"/>
        <v>190.69284210526314</v>
      </c>
    </row>
    <row r="57" spans="1:21" ht="15">
      <c r="A57" s="62" t="s">
        <v>12</v>
      </c>
      <c r="B57" s="30">
        <f>$B$7*INGREDIENTES!B55/100</f>
        <v>1472</v>
      </c>
      <c r="C57" s="30">
        <f>$C$7*INGREDIENTES!C55/100</f>
        <v>9</v>
      </c>
      <c r="D57" s="30">
        <f>$D$7*INGREDIENTES!D55/100</f>
        <v>176</v>
      </c>
      <c r="E57" s="30">
        <f>$E$7*INGREDIENTES!E55/100</f>
        <v>0</v>
      </c>
      <c r="F57" s="30">
        <f>$F$7*INGREDIENTES!G55/100</f>
        <v>66</v>
      </c>
      <c r="G57" s="30">
        <f>$G$7*INGREDIENTES!H55/100</f>
        <v>40</v>
      </c>
      <c r="H57" s="30">
        <f>$H$7*INGREDIENTES!I55/100</f>
        <v>887</v>
      </c>
      <c r="I57" s="30">
        <f>$I$7*INGREDIENTES!J55/100</f>
        <v>1248.75</v>
      </c>
      <c r="J57" s="30">
        <f>$J$7*INGREDIENTES!K55/100</f>
        <v>391</v>
      </c>
      <c r="K57" s="30">
        <f>$K$7*INGREDIENTES!L55/100</f>
        <v>1166</v>
      </c>
      <c r="L57" s="30">
        <f>$L$7*INGREDIENTES!M55/100</f>
        <v>1046.4</v>
      </c>
      <c r="M57" s="30">
        <f>$M$7*INGREDIENTES!N55/100</f>
        <v>3.21</v>
      </c>
      <c r="N57" s="30">
        <f>$N$7*INGREDIENTES!O55/100</f>
        <v>991.2</v>
      </c>
      <c r="O57" s="30">
        <f>$O$7*INGREDIENTES!P55/100</f>
        <v>0</v>
      </c>
      <c r="P57" s="30">
        <f>$P$7*INGREDIENTES!Q55/100</f>
        <v>0.9625</v>
      </c>
      <c r="Q57" s="30">
        <f>$Q$7*INGREDIENTES!R55/100</f>
        <v>0</v>
      </c>
      <c r="R57" s="30">
        <f>$R$7*INGREDIENTES!S55/100</f>
        <v>0</v>
      </c>
      <c r="S57" s="30">
        <f>$S$7*INGREDIENTES!T55/100</f>
        <v>1.315</v>
      </c>
      <c r="T57" s="59">
        <f t="shared" si="4"/>
        <v>7498.837499999999</v>
      </c>
      <c r="U57" s="23">
        <f t="shared" si="5"/>
        <v>394.6756578947368</v>
      </c>
    </row>
    <row r="58" spans="1:21" ht="15">
      <c r="A58" s="11" t="s">
        <v>13</v>
      </c>
      <c r="B58" s="30">
        <f>$B$7*INGREDIENTES!B56/100</f>
        <v>1922</v>
      </c>
      <c r="C58" s="30">
        <f>$C$7*INGREDIENTES!C56/100</f>
        <v>51</v>
      </c>
      <c r="D58" s="30">
        <f>$D$7*INGREDIENTES!D56/100</f>
        <v>2234</v>
      </c>
      <c r="E58" s="30">
        <f>$E$7*INGREDIENTES!E56/100</f>
        <v>0</v>
      </c>
      <c r="F58" s="30">
        <f>$F$7*INGREDIENTES!G56/100</f>
        <v>937</v>
      </c>
      <c r="G58" s="30">
        <f>$G$7*INGREDIENTES!H56/100</f>
        <v>179</v>
      </c>
      <c r="H58" s="30">
        <f>$H$7*INGREDIENTES!I56/100</f>
        <v>715.5</v>
      </c>
      <c r="I58" s="30">
        <f>$I$7*INGREDIENTES!J56/100</f>
        <v>972.75</v>
      </c>
      <c r="J58" s="30">
        <f>$J$7*INGREDIENTES!K56/100</f>
        <v>402</v>
      </c>
      <c r="K58" s="30">
        <f>$K$7*INGREDIENTES!L56/100</f>
        <v>1079</v>
      </c>
      <c r="L58" s="30">
        <f>$L$7*INGREDIENTES!M56/100</f>
        <v>937.8</v>
      </c>
      <c r="M58" s="30">
        <f>$M$7*INGREDIENTES!N56/100</f>
        <v>1.776</v>
      </c>
      <c r="N58" s="30">
        <f>$N$7*INGREDIENTES!O56/100</f>
        <v>1008.6</v>
      </c>
      <c r="O58" s="30">
        <f>$O$7*INGREDIENTES!P56/100</f>
        <v>0</v>
      </c>
      <c r="P58" s="30">
        <f>$P$7*INGREDIENTES!Q56/100</f>
        <v>1.025</v>
      </c>
      <c r="Q58" s="30">
        <f>$Q$7*INGREDIENTES!R56/100</f>
        <v>0</v>
      </c>
      <c r="R58" s="30">
        <f>$R$7*INGREDIENTES!S56/100</f>
        <v>0</v>
      </c>
      <c r="S58" s="30">
        <f>$S$7*INGREDIENTES!T56/100</f>
        <v>0.823</v>
      </c>
      <c r="T58" s="59">
        <f t="shared" si="4"/>
        <v>10442.274</v>
      </c>
      <c r="U58" s="23">
        <f t="shared" si="5"/>
        <v>549.5933684210526</v>
      </c>
    </row>
    <row r="59" spans="1:21" ht="15">
      <c r="A59" s="11" t="s">
        <v>14</v>
      </c>
      <c r="B59" s="30">
        <f>$B$7*INGREDIENTES!B57/100</f>
        <v>5020</v>
      </c>
      <c r="C59" s="30">
        <f>$C$7*INGREDIENTES!C57/100</f>
        <v>34.5</v>
      </c>
      <c r="D59" s="30">
        <f>$D$7*INGREDIENTES!D57/100</f>
        <v>744</v>
      </c>
      <c r="E59" s="30">
        <f>$E$7*INGREDIENTES!E57/100</f>
        <v>0</v>
      </c>
      <c r="F59" s="30">
        <f>$F$7*INGREDIENTES!G57/100</f>
        <v>188</v>
      </c>
      <c r="G59" s="30">
        <f>$G$7*INGREDIENTES!H57/100</f>
        <v>302</v>
      </c>
      <c r="H59" s="30">
        <f>$H$7*INGREDIENTES!I57/100</f>
        <v>1330</v>
      </c>
      <c r="I59" s="30">
        <f>$I$7*INGREDIENTES!J57/100</f>
        <v>2148.75</v>
      </c>
      <c r="J59" s="30">
        <f>$J$7*INGREDIENTES!K57/100</f>
        <v>1009</v>
      </c>
      <c r="K59" s="30">
        <f>$K$7*INGREDIENTES!L57/100</f>
        <v>2041.5</v>
      </c>
      <c r="L59" s="30">
        <f>$L$7*INGREDIENTES!M57/100</f>
        <v>1970.4</v>
      </c>
      <c r="M59" s="30">
        <f>$M$7*INGREDIENTES!N57/100</f>
        <v>3.7079999999999997</v>
      </c>
      <c r="N59" s="30">
        <f>$N$7*INGREDIENTES!O57/100</f>
        <v>2301.6</v>
      </c>
      <c r="O59" s="30">
        <f>$O$7*INGREDIENTES!P57/100</f>
        <v>0</v>
      </c>
      <c r="P59" s="30">
        <f>$P$7*INGREDIENTES!Q57/100</f>
        <v>2.02</v>
      </c>
      <c r="Q59" s="30">
        <f>$Q$7*INGREDIENTES!R57/100</f>
        <v>0</v>
      </c>
      <c r="R59" s="30">
        <f>$R$7*INGREDIENTES!S57/100</f>
        <v>0</v>
      </c>
      <c r="S59" s="30">
        <f>$S$7*INGREDIENTES!T57/100</f>
        <v>1.9775</v>
      </c>
      <c r="T59" s="59">
        <f t="shared" si="4"/>
        <v>17097.4555</v>
      </c>
      <c r="U59" s="23">
        <f t="shared" si="5"/>
        <v>899.8660789473685</v>
      </c>
    </row>
    <row r="60" spans="1:21" ht="15">
      <c r="A60" s="11" t="s">
        <v>15</v>
      </c>
      <c r="B60" s="30">
        <f>$B$7*INGREDIENTES!B58/100</f>
        <v>554</v>
      </c>
      <c r="C60" s="30">
        <f>$C$7*INGREDIENTES!C58/100</f>
        <v>6</v>
      </c>
      <c r="D60" s="30">
        <f>$D$7*INGREDIENTES!D58/100</f>
        <v>274</v>
      </c>
      <c r="E60" s="30">
        <f>$E$7*INGREDIENTES!E58/100</f>
        <v>0</v>
      </c>
      <c r="F60" s="30">
        <f>$F$7*INGREDIENTES!G58/100</f>
        <v>19</v>
      </c>
      <c r="G60" s="30">
        <f>$G$7*INGREDIENTES!H58/100</f>
        <v>64</v>
      </c>
      <c r="H60" s="30">
        <f>$H$7*INGREDIENTES!I58/100</f>
        <v>106</v>
      </c>
      <c r="I60" s="30">
        <f>$I$7*INGREDIENTES!J58/100</f>
        <v>117</v>
      </c>
      <c r="J60" s="30">
        <f>$J$7*INGREDIENTES!K58/100</f>
        <v>98.75</v>
      </c>
      <c r="K60" s="30">
        <f>$K$7*INGREDIENTES!L58/100</f>
        <v>161</v>
      </c>
      <c r="L60" s="30">
        <f>$L$7*INGREDIENTES!M58/100</f>
        <v>184.2</v>
      </c>
      <c r="M60" s="30">
        <f>$M$7*INGREDIENTES!N58/100</f>
        <v>0.198</v>
      </c>
      <c r="N60" s="30">
        <f>$N$7*INGREDIENTES!O58/100</f>
        <v>222</v>
      </c>
      <c r="O60" s="30">
        <f>$O$7*INGREDIENTES!P58/100</f>
        <v>0</v>
      </c>
      <c r="P60" s="30">
        <f>$P$7*INGREDIENTES!Q58/100</f>
        <v>0.17</v>
      </c>
      <c r="Q60" s="30">
        <f>$Q$7*INGREDIENTES!R58/100</f>
        <v>0</v>
      </c>
      <c r="R60" s="30">
        <f>$R$7*INGREDIENTES!S58/100</f>
        <v>0</v>
      </c>
      <c r="S60" s="30">
        <f>$S$7*INGREDIENTES!T58/100</f>
        <v>0</v>
      </c>
      <c r="T60" s="59">
        <f t="shared" si="4"/>
        <v>1806.3180000000002</v>
      </c>
      <c r="U60" s="23">
        <f t="shared" si="5"/>
        <v>95.06936842105264</v>
      </c>
    </row>
    <row r="61" spans="1:21" ht="15">
      <c r="A61" s="62" t="s">
        <v>38</v>
      </c>
      <c r="B61" s="30">
        <f>$B$7*INGREDIENTES!B59/100</f>
        <v>1212</v>
      </c>
      <c r="C61" s="30">
        <f>$C$7*INGREDIENTES!C59/100</f>
        <v>21</v>
      </c>
      <c r="D61" s="30">
        <f>$D$7*INGREDIENTES!D59/100</f>
        <v>236</v>
      </c>
      <c r="E61" s="30">
        <f>$E$7*INGREDIENTES!E59/100</f>
        <v>0</v>
      </c>
      <c r="F61" s="30">
        <f>$F$7*INGREDIENTES!G59/100</f>
        <v>62</v>
      </c>
      <c r="G61" s="30">
        <f>$G$7*INGREDIENTES!H59/100</f>
        <v>51</v>
      </c>
      <c r="H61" s="30">
        <f>$H$7*INGREDIENTES!I59/100</f>
        <v>280</v>
      </c>
      <c r="I61" s="30">
        <f>$I$7*INGREDIENTES!J59/100</f>
        <v>313.5</v>
      </c>
      <c r="J61" s="30">
        <f>$J$7*INGREDIENTES!K59/100</f>
        <v>177.75</v>
      </c>
      <c r="K61" s="30">
        <f>$K$7*INGREDIENTES!L59/100</f>
        <v>492</v>
      </c>
      <c r="L61" s="30">
        <f>$L$7*INGREDIENTES!M59/100</f>
        <v>547.8</v>
      </c>
      <c r="M61" s="30">
        <f>$M$7*INGREDIENTES!N59/100</f>
        <v>1.038</v>
      </c>
      <c r="N61" s="30">
        <f>$N$7*INGREDIENTES!O59/100</f>
        <v>481.8</v>
      </c>
      <c r="O61" s="30">
        <f>$O$7*INGREDIENTES!P59/100</f>
        <v>0</v>
      </c>
      <c r="P61" s="30">
        <f>$P$7*INGREDIENTES!Q59/100</f>
        <v>0.48</v>
      </c>
      <c r="Q61" s="30">
        <f>$Q$7*INGREDIENTES!R59/100</f>
        <v>0</v>
      </c>
      <c r="R61" s="30">
        <f>$R$7*INGREDIENTES!S59/100</f>
        <v>0</v>
      </c>
      <c r="S61" s="30">
        <f>$S$7*INGREDIENTES!T59/100</f>
        <v>0</v>
      </c>
      <c r="T61" s="59">
        <f t="shared" si="4"/>
        <v>3876.3680000000004</v>
      </c>
      <c r="U61" s="23">
        <f t="shared" si="5"/>
        <v>204.01936842105266</v>
      </c>
    </row>
    <row r="62" spans="1:21" ht="15">
      <c r="A62" s="11" t="s">
        <v>16</v>
      </c>
      <c r="B62" s="30">
        <f>$B$7*INGREDIENTES!B60/100</f>
        <v>1350</v>
      </c>
      <c r="C62" s="30">
        <f>$C$7*INGREDIENTES!C60/100</f>
        <v>13.5</v>
      </c>
      <c r="D62" s="30">
        <f>$D$7*INGREDIENTES!D60/100</f>
        <v>510</v>
      </c>
      <c r="E62" s="30">
        <f>$E$7*INGREDIENTES!E60/100</f>
        <v>0</v>
      </c>
      <c r="F62" s="30">
        <f>$F$7*INGREDIENTES!G60/100</f>
        <v>70</v>
      </c>
      <c r="G62" s="30">
        <f>$G$7*INGREDIENTES!H60/100</f>
        <v>135</v>
      </c>
      <c r="H62" s="30">
        <f>$H$7*INGREDIENTES!I60/100</f>
        <v>480</v>
      </c>
      <c r="I62" s="30">
        <f>$I$7*INGREDIENTES!J60/100</f>
        <v>420</v>
      </c>
      <c r="J62" s="30">
        <f>$J$7*INGREDIENTES!K60/100</f>
        <v>209.75</v>
      </c>
      <c r="K62" s="30">
        <f>$K$7*INGREDIENTES!L60/100</f>
        <v>579</v>
      </c>
      <c r="L62" s="30">
        <f>$L$7*INGREDIENTES!M60/100</f>
        <v>492</v>
      </c>
      <c r="M62" s="30">
        <f>$M$7*INGREDIENTES!N60/100</f>
        <v>1.104</v>
      </c>
      <c r="N62" s="30">
        <f>$N$7*INGREDIENTES!O60/100</f>
        <v>602.4</v>
      </c>
      <c r="O62" s="30">
        <f>$O$7*INGREDIENTES!P60/100</f>
        <v>0</v>
      </c>
      <c r="P62" s="30">
        <f>$P$7*INGREDIENTES!Q60/100</f>
        <v>0.625</v>
      </c>
      <c r="Q62" s="30">
        <f>$Q$7*INGREDIENTES!R60/100</f>
        <v>0</v>
      </c>
      <c r="R62" s="30">
        <f>$R$7*INGREDIENTES!S60/100</f>
        <v>0</v>
      </c>
      <c r="S62" s="30">
        <f>$S$7*INGREDIENTES!T60/100</f>
        <v>0.6075</v>
      </c>
      <c r="T62" s="59">
        <f t="shared" si="4"/>
        <v>4863.9865</v>
      </c>
      <c r="U62" s="23">
        <f t="shared" si="5"/>
        <v>255.9992894736842</v>
      </c>
    </row>
    <row r="63" spans="1:21" ht="15">
      <c r="A63" s="62" t="s">
        <v>17</v>
      </c>
      <c r="B63" s="30">
        <f>$B$7*INGREDIENTES!B61/100</f>
        <v>468</v>
      </c>
      <c r="C63" s="30">
        <f>$C$7*INGREDIENTES!C61/100</f>
        <v>1.5</v>
      </c>
      <c r="D63" s="30">
        <f>$D$7*INGREDIENTES!D61/100</f>
        <v>176</v>
      </c>
      <c r="E63" s="30">
        <f>$E$7*INGREDIENTES!E61/100</f>
        <v>0</v>
      </c>
      <c r="F63" s="30">
        <f>$F$7*INGREDIENTES!G61/100</f>
        <v>47</v>
      </c>
      <c r="G63" s="30">
        <f>$G$7*INGREDIENTES!H61/100</f>
        <v>40</v>
      </c>
      <c r="H63" s="30">
        <f>$H$7*INGREDIENTES!I61/100</f>
        <v>152.5</v>
      </c>
      <c r="I63" s="30">
        <f>$I$7*INGREDIENTES!J61/100</f>
        <v>172.5</v>
      </c>
      <c r="J63" s="30">
        <f>$J$7*INGREDIENTES!K61/100</f>
        <v>77</v>
      </c>
      <c r="K63" s="30">
        <f>$K$7*INGREDIENTES!L61/100</f>
        <v>220.5</v>
      </c>
      <c r="L63" s="30">
        <f>$L$7*INGREDIENTES!M61/100</f>
        <v>261.6</v>
      </c>
      <c r="M63" s="30">
        <f>$M$7*INGREDIENTES!N61/100</f>
        <v>0.468</v>
      </c>
      <c r="N63" s="30">
        <f>$N$7*INGREDIENTES!O61/100</f>
        <v>260.4</v>
      </c>
      <c r="O63" s="30">
        <f>$O$7*INGREDIENTES!P61/100</f>
        <v>0</v>
      </c>
      <c r="P63" s="30">
        <f>$P$7*INGREDIENTES!Q61/100</f>
        <v>0.235</v>
      </c>
      <c r="Q63" s="30">
        <f>$Q$7*INGREDIENTES!R61/100</f>
        <v>0</v>
      </c>
      <c r="R63" s="30">
        <f>$R$7*INGREDIENTES!S61/100</f>
        <v>0</v>
      </c>
      <c r="S63" s="30">
        <f>$S$7*INGREDIENTES!T61/100</f>
        <v>0.261</v>
      </c>
      <c r="T63" s="59">
        <f t="shared" si="4"/>
        <v>1877.9639999999997</v>
      </c>
      <c r="U63" s="23">
        <f t="shared" si="5"/>
        <v>98.84021052631577</v>
      </c>
    </row>
    <row r="64" spans="1:21" ht="15">
      <c r="A64" s="62" t="s">
        <v>18</v>
      </c>
      <c r="B64" s="30">
        <f>$B$7*INGREDIENTES!B62/100</f>
        <v>970</v>
      </c>
      <c r="C64" s="30">
        <f>$C$7*INGREDIENTES!C62/100</f>
        <v>15</v>
      </c>
      <c r="D64" s="30">
        <f>$D$7*INGREDIENTES!D62/100</f>
        <v>274</v>
      </c>
      <c r="E64" s="30">
        <f>$E$7*INGREDIENTES!E62/100</f>
        <v>0</v>
      </c>
      <c r="F64" s="30">
        <f>$F$7*INGREDIENTES!G62/100</f>
        <v>63</v>
      </c>
      <c r="G64" s="30">
        <f>$G$7*INGREDIENTES!H62/100</f>
        <v>60</v>
      </c>
      <c r="H64" s="30">
        <f>$H$7*INGREDIENTES!I62/100</f>
        <v>284</v>
      </c>
      <c r="I64" s="30">
        <f>$I$7*INGREDIENTES!J62/100</f>
        <v>473.25</v>
      </c>
      <c r="J64" s="30">
        <f>$J$7*INGREDIENTES!K62/100</f>
        <v>229</v>
      </c>
      <c r="K64" s="30">
        <f>$K$7*INGREDIENTES!L62/100</f>
        <v>373</v>
      </c>
      <c r="L64" s="30">
        <f>$L$7*INGREDIENTES!M62/100</f>
        <v>446.4</v>
      </c>
      <c r="M64" s="30">
        <f>$M$7*INGREDIENTES!N62/100</f>
        <v>0.768</v>
      </c>
      <c r="N64" s="30">
        <f>$N$7*INGREDIENTES!O62/100</f>
        <v>469.8</v>
      </c>
      <c r="O64" s="30">
        <f>$O$7*INGREDIENTES!P62/100</f>
        <v>0</v>
      </c>
      <c r="P64" s="30">
        <f>$P$7*INGREDIENTES!Q62/100</f>
        <v>0.45</v>
      </c>
      <c r="Q64" s="30">
        <f>$Q$7*INGREDIENTES!R62/100</f>
        <v>0</v>
      </c>
      <c r="R64" s="30">
        <f>$R$7*INGREDIENTES!S62/100</f>
        <v>0</v>
      </c>
      <c r="S64" s="30">
        <f>$S$7*INGREDIENTES!T62/100</f>
        <v>0.3815</v>
      </c>
      <c r="T64" s="59">
        <f t="shared" si="4"/>
        <v>3659.0495</v>
      </c>
      <c r="U64" s="23">
        <f t="shared" si="5"/>
        <v>192.58155263157894</v>
      </c>
    </row>
    <row r="65" spans="1:21" ht="15">
      <c r="A65" s="62" t="s">
        <v>19</v>
      </c>
      <c r="B65" s="30">
        <f>$B$7*INGREDIENTES!B63/100</f>
        <v>1766</v>
      </c>
      <c r="C65" s="30">
        <f>$C$7*INGREDIENTES!C63/100</f>
        <v>18</v>
      </c>
      <c r="D65" s="30">
        <f>$D$7*INGREDIENTES!D63/100</f>
        <v>274</v>
      </c>
      <c r="E65" s="30">
        <f>$E$7*INGREDIENTES!E63/100</f>
        <v>0</v>
      </c>
      <c r="F65" s="30">
        <f>$F$7*INGREDIENTES!G63/100</f>
        <v>105</v>
      </c>
      <c r="G65" s="30">
        <f>$G$7*INGREDIENTES!H63/100</f>
        <v>62</v>
      </c>
      <c r="H65" s="30">
        <f>$H$7*INGREDIENTES!I63/100</f>
        <v>483.5</v>
      </c>
      <c r="I65" s="30">
        <f>$I$7*INGREDIENTES!J63/100</f>
        <v>547.5</v>
      </c>
      <c r="J65" s="30">
        <f>$J$7*INGREDIENTES!K63/100</f>
        <v>284.5</v>
      </c>
      <c r="K65" s="30">
        <f>$K$7*INGREDIENTES!L63/100</f>
        <v>619</v>
      </c>
      <c r="L65" s="30">
        <f>$L$7*INGREDIENTES!M63/100</f>
        <v>681.6</v>
      </c>
      <c r="M65" s="30">
        <f>$M$7*INGREDIENTES!N63/100</f>
        <v>1.452</v>
      </c>
      <c r="N65" s="30">
        <f>$N$7*INGREDIENTES!O63/100</f>
        <v>684.6</v>
      </c>
      <c r="O65" s="30">
        <f>$O$7*INGREDIENTES!P63/100</f>
        <v>0</v>
      </c>
      <c r="P65" s="30">
        <f>$P$7*INGREDIENTES!Q63/100</f>
        <v>0.615</v>
      </c>
      <c r="Q65" s="30">
        <f>$Q$7*INGREDIENTES!R63/100</f>
        <v>0</v>
      </c>
      <c r="R65" s="30">
        <f>$R$7*INGREDIENTES!S63/100</f>
        <v>0</v>
      </c>
      <c r="S65" s="30">
        <f>$S$7*INGREDIENTES!T63/100</f>
        <v>0.679</v>
      </c>
      <c r="T65" s="59">
        <f t="shared" si="4"/>
        <v>5528.446000000001</v>
      </c>
      <c r="U65" s="23">
        <f t="shared" si="5"/>
        <v>290.9708421052632</v>
      </c>
    </row>
    <row r="66" spans="1:21" ht="15">
      <c r="A66" s="11" t="s">
        <v>20</v>
      </c>
      <c r="B66" s="30">
        <f>$B$7*INGREDIENTES!B64/100</f>
        <v>952</v>
      </c>
      <c r="C66" s="30">
        <f>$C$7*INGREDIENTES!C64/100</f>
        <v>15</v>
      </c>
      <c r="D66" s="30">
        <f>$D$7*INGREDIENTES!D64/100</f>
        <v>274</v>
      </c>
      <c r="E66" s="30">
        <f>$E$7*INGREDIENTES!E64/100</f>
        <v>0</v>
      </c>
      <c r="F66" s="30">
        <f>$F$7*INGREDIENTES!G64/100</f>
        <v>83</v>
      </c>
      <c r="G66" s="30">
        <f>$G$7*INGREDIENTES!H64/100</f>
        <v>44</v>
      </c>
      <c r="H66" s="30">
        <f>$H$7*INGREDIENTES!I64/100</f>
        <v>186.5</v>
      </c>
      <c r="I66" s="30">
        <f>$I$7*INGREDIENTES!J64/100</f>
        <v>233.25</v>
      </c>
      <c r="J66" s="30">
        <f>$J$7*INGREDIENTES!K64/100</f>
        <v>148.25</v>
      </c>
      <c r="K66" s="30">
        <f>$K$7*INGREDIENTES!L64/100</f>
        <v>246</v>
      </c>
      <c r="L66" s="30">
        <f>$L$7*INGREDIENTES!M64/100</f>
        <v>594</v>
      </c>
      <c r="M66" s="30">
        <f>$M$7*INGREDIENTES!N64/100</f>
        <v>0.738</v>
      </c>
      <c r="N66" s="30">
        <f>$N$7*INGREDIENTES!O64/100</f>
        <v>386.4</v>
      </c>
      <c r="O66" s="30">
        <f>$O$7*INGREDIENTES!P64/100</f>
        <v>0</v>
      </c>
      <c r="P66" s="30">
        <f>$P$7*INGREDIENTES!Q64/100</f>
        <v>0.43</v>
      </c>
      <c r="Q66" s="30">
        <f>$Q$7*INGREDIENTES!R64/100</f>
        <v>0</v>
      </c>
      <c r="R66" s="30">
        <f>$R$7*INGREDIENTES!S64/100</f>
        <v>0</v>
      </c>
      <c r="S66" s="30">
        <f>$S$7*INGREDIENTES!T64/100</f>
        <v>0.2845</v>
      </c>
      <c r="T66" s="59">
        <f t="shared" si="4"/>
        <v>3163.8525</v>
      </c>
      <c r="U66" s="23">
        <f t="shared" si="5"/>
        <v>166.51855263157896</v>
      </c>
    </row>
    <row r="67" spans="1:21" ht="15">
      <c r="A67" s="62" t="s">
        <v>21</v>
      </c>
      <c r="B67" s="30">
        <f>$B$7*INGREDIENTES!B65/100</f>
        <v>398</v>
      </c>
      <c r="C67" s="30">
        <f>$C$7*INGREDIENTES!C65/100</f>
        <v>1.5</v>
      </c>
      <c r="D67" s="30">
        <f>$D$7*INGREDIENTES!D65/100</f>
        <v>78</v>
      </c>
      <c r="E67" s="30">
        <f>$E$7*INGREDIENTES!E65/100</f>
        <v>0</v>
      </c>
      <c r="F67" s="30">
        <f>$F$7*INGREDIENTES!G65/100</f>
        <v>15</v>
      </c>
      <c r="G67" s="30">
        <f>$G$7*INGREDIENTES!H65/100</f>
        <v>22</v>
      </c>
      <c r="H67" s="30">
        <f>$H$7*INGREDIENTES!I65/100</f>
        <v>93.5</v>
      </c>
      <c r="I67" s="30">
        <f>$I$7*INGREDIENTES!J65/100</f>
        <v>86.25</v>
      </c>
      <c r="J67" s="30">
        <f>$J$7*INGREDIENTES!K65/100</f>
        <v>65.25</v>
      </c>
      <c r="K67" s="30">
        <f>$K$7*INGREDIENTES!L65/100</f>
        <v>114.5</v>
      </c>
      <c r="L67" s="30">
        <f>$L$7*INGREDIENTES!M65/100</f>
        <v>174.6</v>
      </c>
      <c r="M67" s="30">
        <f>$M$7*INGREDIENTES!N65/100</f>
        <v>0.36</v>
      </c>
      <c r="N67" s="30">
        <f>$N$7*INGREDIENTES!O65/100</f>
        <v>204</v>
      </c>
      <c r="O67" s="30">
        <f>$O$7*INGREDIENTES!P65/100</f>
        <v>0</v>
      </c>
      <c r="P67" s="30">
        <f>$P$7*INGREDIENTES!Q65/100</f>
        <v>0.185</v>
      </c>
      <c r="Q67" s="30">
        <f>$Q$7*INGREDIENTES!R65/100</f>
        <v>0</v>
      </c>
      <c r="R67" s="30">
        <f>$R$7*INGREDIENTES!S65/100</f>
        <v>0</v>
      </c>
      <c r="S67" s="30">
        <f>$S$7*INGREDIENTES!T65/100</f>
        <v>0.293</v>
      </c>
      <c r="T67" s="59">
        <f t="shared" si="4"/>
        <v>1253.4379999999996</v>
      </c>
      <c r="U67" s="23">
        <f t="shared" si="5"/>
        <v>65.97042105263156</v>
      </c>
    </row>
    <row r="68" spans="1:21" ht="15">
      <c r="A68" s="11" t="s">
        <v>22</v>
      </c>
      <c r="B68" s="30">
        <f>$B$7*INGREDIENTES!B66/100</f>
        <v>1506</v>
      </c>
      <c r="C68" s="30">
        <f>$C$7*INGREDIENTES!C66/100</f>
        <v>171</v>
      </c>
      <c r="D68" s="30">
        <f>$D$7*INGREDIENTES!D66/100</f>
        <v>254</v>
      </c>
      <c r="E68" s="30">
        <f>$E$7*INGREDIENTES!E66/100</f>
        <v>0</v>
      </c>
      <c r="F68" s="30">
        <f>$F$7*INGREDIENTES!G66/100</f>
        <v>821</v>
      </c>
      <c r="G68" s="30">
        <f>$G$7*INGREDIENTES!H66/100</f>
        <v>150</v>
      </c>
      <c r="H68" s="30">
        <f>$H$7*INGREDIENTES!I66/100</f>
        <v>381</v>
      </c>
      <c r="I68" s="30">
        <f>$I$7*INGREDIENTES!J66/100</f>
        <v>324.75</v>
      </c>
      <c r="J68" s="30">
        <f>$J$7*INGREDIENTES!K66/100</f>
        <v>182.25</v>
      </c>
      <c r="K68" s="30">
        <f>$K$7*INGREDIENTES!L66/100</f>
        <v>382</v>
      </c>
      <c r="L68" s="30">
        <f>$L$7*INGREDIENTES!M66/100</f>
        <v>418.8</v>
      </c>
      <c r="M68" s="30">
        <f>$M$7*INGREDIENTES!N66/100</f>
        <v>0.786</v>
      </c>
      <c r="N68" s="30">
        <f>$N$7*INGREDIENTES!O66/100</f>
        <v>487.2</v>
      </c>
      <c r="O68" s="30">
        <f>$O$7*INGREDIENTES!P66/100</f>
        <v>0</v>
      </c>
      <c r="P68" s="30">
        <f>$P$7*INGREDIENTES!Q66/100</f>
        <v>0.4</v>
      </c>
      <c r="Q68" s="30">
        <f>$Q$7*INGREDIENTES!R66/100</f>
        <v>0</v>
      </c>
      <c r="R68" s="30">
        <f>$R$7*INGREDIENTES!S66/100</f>
        <v>0</v>
      </c>
      <c r="S68" s="30">
        <f>$S$7*INGREDIENTES!T66/100</f>
        <v>0.405</v>
      </c>
      <c r="T68" s="59">
        <f t="shared" si="4"/>
        <v>5079.590999999999</v>
      </c>
      <c r="U68" s="23">
        <f t="shared" si="5"/>
        <v>267.3468947368421</v>
      </c>
    </row>
    <row r="69" spans="1:21" ht="15">
      <c r="A69" s="11" t="s">
        <v>23</v>
      </c>
      <c r="B69" s="30">
        <f>$B$7*INGREDIENTES!B67/100</f>
        <v>1282</v>
      </c>
      <c r="C69" s="30">
        <f>$C$7*INGREDIENTES!C67/100</f>
        <v>12</v>
      </c>
      <c r="D69" s="30">
        <f>$D$7*INGREDIENTES!D67/100</f>
        <v>510</v>
      </c>
      <c r="E69" s="30">
        <f>$E$7*INGREDIENTES!E67/100</f>
        <v>0</v>
      </c>
      <c r="F69" s="30">
        <f>$F$7*INGREDIENTES!G67/100</f>
        <v>87</v>
      </c>
      <c r="G69" s="30">
        <f>$G$7*INGREDIENTES!H67/100</f>
        <v>94</v>
      </c>
      <c r="H69" s="30">
        <f>$H$7*INGREDIENTES!I67/100</f>
        <v>381</v>
      </c>
      <c r="I69" s="30">
        <f>$I$7*INGREDIENTES!J67/100</f>
        <v>426</v>
      </c>
      <c r="J69" s="30">
        <f>$J$7*INGREDIENTES!K67/100</f>
        <v>241.5</v>
      </c>
      <c r="K69" s="30">
        <f>$K$7*INGREDIENTES!L67/100</f>
        <v>397</v>
      </c>
      <c r="L69" s="30">
        <f>$L$7*INGREDIENTES!M67/100</f>
        <v>631.8</v>
      </c>
      <c r="M69" s="30">
        <f>$M$7*INGREDIENTES!N67/100</f>
        <v>1.0019999999999998</v>
      </c>
      <c r="N69" s="30">
        <f>$N$7*INGREDIENTES!O67/100</f>
        <v>442.8</v>
      </c>
      <c r="O69" s="30">
        <f>$O$7*INGREDIENTES!P67/100</f>
        <v>0</v>
      </c>
      <c r="P69" s="30">
        <f>$P$7*INGREDIENTES!Q67/100</f>
        <v>0.485</v>
      </c>
      <c r="Q69" s="30">
        <f>$Q$7*INGREDIENTES!R67/100</f>
        <v>0</v>
      </c>
      <c r="R69" s="30">
        <f>$R$7*INGREDIENTES!S67/100</f>
        <v>0</v>
      </c>
      <c r="S69" s="30">
        <f>$S$7*INGREDIENTES!T67/100</f>
        <v>0.48350000000000004</v>
      </c>
      <c r="T69" s="59">
        <f t="shared" si="4"/>
        <v>4507.0705</v>
      </c>
      <c r="U69" s="23">
        <f t="shared" si="5"/>
        <v>237.21423684210527</v>
      </c>
    </row>
    <row r="70" spans="1:21" ht="15">
      <c r="A70" s="11" t="s">
        <v>24</v>
      </c>
      <c r="B70" s="30">
        <f>$B$7*INGREDIENTES!B68/100</f>
        <v>780</v>
      </c>
      <c r="C70" s="30">
        <f>$C$7*INGREDIENTES!C68/100</f>
        <v>15</v>
      </c>
      <c r="D70" s="30">
        <f>$D$7*INGREDIENTES!D68/100</f>
        <v>432</v>
      </c>
      <c r="E70" s="30">
        <f>$E$7*INGREDIENTES!E68/100</f>
        <v>0</v>
      </c>
      <c r="F70" s="30">
        <f>$F$7*INGREDIENTES!G68/100</f>
        <v>39</v>
      </c>
      <c r="G70" s="30">
        <f>$G$7*INGREDIENTES!H68/100</f>
        <v>43</v>
      </c>
      <c r="H70" s="30">
        <f>$H$7*INGREDIENTES!I68/100</f>
        <v>271.5</v>
      </c>
      <c r="I70" s="30">
        <f>$I$7*INGREDIENTES!J68/100</f>
        <v>288.75</v>
      </c>
      <c r="J70" s="30">
        <f>$J$7*INGREDIENTES!K68/100</f>
        <v>134.25</v>
      </c>
      <c r="K70" s="30">
        <f>$K$7*INGREDIENTES!L68/100</f>
        <v>263</v>
      </c>
      <c r="L70" s="30">
        <f>$L$7*INGREDIENTES!M68/100</f>
        <v>214.2</v>
      </c>
      <c r="M70" s="30">
        <f>$M$7*INGREDIENTES!N68/100</f>
        <v>0.654</v>
      </c>
      <c r="N70" s="30">
        <f>$N$7*INGREDIENTES!O68/100</f>
        <v>274.2</v>
      </c>
      <c r="O70" s="30">
        <f>$O$7*INGREDIENTES!P68/100</f>
        <v>0</v>
      </c>
      <c r="P70" s="30">
        <f>$P$7*INGREDIENTES!Q68/100</f>
        <v>0.245</v>
      </c>
      <c r="Q70" s="30">
        <f>$Q$7*INGREDIENTES!R68/100</f>
        <v>0</v>
      </c>
      <c r="R70" s="30">
        <f>$R$7*INGREDIENTES!S68/100</f>
        <v>0</v>
      </c>
      <c r="S70" s="30">
        <f>$S$7*INGREDIENTES!T68/100</f>
        <v>0.3715</v>
      </c>
      <c r="T70" s="59">
        <f t="shared" si="4"/>
        <v>2756.1704999999997</v>
      </c>
      <c r="U70" s="23">
        <f t="shared" si="5"/>
        <v>145.06160526315787</v>
      </c>
    </row>
    <row r="71" spans="1:21" ht="15">
      <c r="A71" s="62" t="s">
        <v>25</v>
      </c>
      <c r="B71" s="30">
        <f>$B$7*INGREDIENTES!B69/100</f>
        <v>796</v>
      </c>
      <c r="C71" s="30">
        <f>$C$7*INGREDIENTES!C69/100</f>
        <v>7.5</v>
      </c>
      <c r="D71" s="30">
        <f>$D$7*INGREDIENTES!D69/100</f>
        <v>376</v>
      </c>
      <c r="E71" s="30">
        <f>$E$7*INGREDIENTES!E69/100</f>
        <v>0</v>
      </c>
      <c r="F71" s="30">
        <f>$F$7*INGREDIENTES!G69/100</f>
        <v>73</v>
      </c>
      <c r="G71" s="30">
        <f>$G$7*INGREDIENTES!H69/100</f>
        <v>49</v>
      </c>
      <c r="H71" s="30">
        <f>$H$7*INGREDIENTES!I69/100</f>
        <v>229</v>
      </c>
      <c r="I71" s="30">
        <f>$I$7*INGREDIENTES!J69/100</f>
        <v>246</v>
      </c>
      <c r="J71" s="30">
        <f>$J$7*INGREDIENTES!K69/100</f>
        <v>138.25</v>
      </c>
      <c r="K71" s="30">
        <f>$K$7*INGREDIENTES!L69/100</f>
        <v>258.5</v>
      </c>
      <c r="L71" s="30">
        <f>$L$7*INGREDIENTES!M69/100</f>
        <v>347.4</v>
      </c>
      <c r="M71" s="30">
        <f>$M$7*INGREDIENTES!N69/100</f>
        <v>0.5988</v>
      </c>
      <c r="N71" s="30">
        <f>$N$7*INGREDIENTES!O69/100</f>
        <v>382.8</v>
      </c>
      <c r="O71" s="30">
        <f>$O$7*INGREDIENTES!P69/100</f>
        <v>0</v>
      </c>
      <c r="P71" s="30">
        <f>$P$7*INGREDIENTES!Q69/100</f>
        <v>0.38</v>
      </c>
      <c r="Q71" s="30">
        <f>$Q$7*INGREDIENTES!R69/100</f>
        <v>0</v>
      </c>
      <c r="R71" s="30">
        <f>$R$7*INGREDIENTES!S69/100</f>
        <v>0</v>
      </c>
      <c r="S71" s="30">
        <f>$S$7*INGREDIENTES!T69/100</f>
        <v>0.368</v>
      </c>
      <c r="T71" s="59">
        <f t="shared" si="4"/>
        <v>2904.7968000000005</v>
      </c>
      <c r="U71" s="23">
        <f t="shared" si="5"/>
        <v>152.88404210526318</v>
      </c>
    </row>
    <row r="72" spans="1:21" ht="15">
      <c r="A72" s="62" t="s">
        <v>26</v>
      </c>
      <c r="B72" s="30">
        <f>$B$7*INGREDIENTES!B70/100</f>
        <v>308</v>
      </c>
      <c r="C72" s="30">
        <f>$C$7*INGREDIENTES!C70/100</f>
        <v>7.5</v>
      </c>
      <c r="D72" s="30">
        <f>$D$7*INGREDIENTES!D70/100</f>
        <v>78</v>
      </c>
      <c r="E72" s="30">
        <f>$E$7*INGREDIENTES!E70/100</f>
        <v>0</v>
      </c>
      <c r="F72" s="30">
        <f>$F$7*INGREDIENTES!G70/100</f>
        <v>16</v>
      </c>
      <c r="G72" s="30">
        <f>$G$7*INGREDIENTES!H70/100</f>
        <v>49</v>
      </c>
      <c r="H72" s="30">
        <f>$H$7*INGREDIENTES!I70/100</f>
        <v>72</v>
      </c>
      <c r="I72" s="30">
        <f>$I$7*INGREDIENTES!J70/100</f>
        <v>123</v>
      </c>
      <c r="J72" s="30">
        <f>$J$7*INGREDIENTES!K70/100</f>
        <v>88.75</v>
      </c>
      <c r="K72" s="30">
        <f>$K$7*INGREDIENTES!L70/100</f>
        <v>72</v>
      </c>
      <c r="L72" s="30">
        <f>$L$7*INGREDIENTES!M70/100</f>
        <v>141</v>
      </c>
      <c r="M72" s="30">
        <f>$M$7*INGREDIENTES!N70/100</f>
        <v>0.34559999999999996</v>
      </c>
      <c r="N72" s="30">
        <f>$N$7*INGREDIENTES!O70/100</f>
        <v>143.4</v>
      </c>
      <c r="O72" s="30">
        <f>$O$7*INGREDIENTES!P70/100</f>
        <v>0</v>
      </c>
      <c r="P72" s="30">
        <f>$P$7*INGREDIENTES!Q70/100</f>
        <v>0.38</v>
      </c>
      <c r="Q72" s="30">
        <f>$Q$7*INGREDIENTES!R70/100</f>
        <v>0</v>
      </c>
      <c r="R72" s="30">
        <f>$R$7*INGREDIENTES!S70/100</f>
        <v>0</v>
      </c>
      <c r="S72" s="30">
        <f>$S$7*INGREDIENTES!T70/100</f>
        <v>0.19400000000000003</v>
      </c>
      <c r="T72" s="59">
        <f t="shared" si="4"/>
        <v>1099.5696</v>
      </c>
      <c r="U72" s="23">
        <f t="shared" si="5"/>
        <v>57.87208421052632</v>
      </c>
    </row>
    <row r="73" spans="1:21" ht="15">
      <c r="A73" s="62" t="s">
        <v>27</v>
      </c>
      <c r="B73" s="30">
        <f>$B$7*INGREDIENTES!B71/100</f>
        <v>1282</v>
      </c>
      <c r="C73" s="30">
        <f>$C$7*INGREDIENTES!C71/100</f>
        <v>16.5</v>
      </c>
      <c r="D73" s="30">
        <f>$D$7*INGREDIENTES!D71/100</f>
        <v>0</v>
      </c>
      <c r="E73" s="30">
        <f>$E$7*INGREDIENTES!E71/100</f>
        <v>0</v>
      </c>
      <c r="F73" s="30">
        <f>$F$7*INGREDIENTES!G71/100</f>
        <v>78</v>
      </c>
      <c r="G73" s="30">
        <f>$G$7*INGREDIENTES!H71/100</f>
        <v>76</v>
      </c>
      <c r="H73" s="30">
        <f>$H$7*INGREDIENTES!I71/100</f>
        <v>326.5</v>
      </c>
      <c r="I73" s="30">
        <f>$I$7*INGREDIENTES!J71/100</f>
        <v>534.75</v>
      </c>
      <c r="J73" s="30">
        <f>$J$7*INGREDIENTES!K71/100</f>
        <v>298.25</v>
      </c>
      <c r="K73" s="30">
        <f>$K$7*INGREDIENTES!L71/100</f>
        <v>483.5</v>
      </c>
      <c r="L73" s="30">
        <f>$L$7*INGREDIENTES!M71/100</f>
        <v>639</v>
      </c>
      <c r="M73" s="30">
        <f>$M$7*INGREDIENTES!N71/100</f>
        <v>0.9480000000000001</v>
      </c>
      <c r="N73" s="30">
        <f>$N$7*INGREDIENTES!O71/100</f>
        <v>542.4</v>
      </c>
      <c r="O73" s="30">
        <f>$O$7*INGREDIENTES!P71/100</f>
        <v>0</v>
      </c>
      <c r="P73" s="30">
        <f>$P$7*INGREDIENTES!Q71/100</f>
        <v>0.535</v>
      </c>
      <c r="Q73" s="30">
        <f>$Q$7*INGREDIENTES!R71/100</f>
        <v>0</v>
      </c>
      <c r="R73" s="30">
        <f>$R$7*INGREDIENTES!S71/100</f>
        <v>0</v>
      </c>
      <c r="S73" s="30">
        <f>$S$7*INGREDIENTES!T71/100</f>
        <v>0.495</v>
      </c>
      <c r="T73" s="59">
        <f aca="true" t="shared" si="6" ref="T73">SUM(B73:S73)</f>
        <v>4278.878</v>
      </c>
      <c r="U73" s="23">
        <f t="shared" si="5"/>
        <v>225.20410526315789</v>
      </c>
    </row>
    <row r="74" spans="1:19" ht="15">
      <c r="A74" s="11"/>
      <c r="B74" s="33">
        <f>SUM(B56:B73)</f>
        <v>23284</v>
      </c>
      <c r="C74" s="33">
        <f aca="true" t="shared" si="7" ref="C74:S74">SUM(C56:C73)</f>
        <v>427.5</v>
      </c>
      <c r="D74" s="33">
        <f t="shared" si="7"/>
        <v>7214</v>
      </c>
      <c r="E74" s="33">
        <f t="shared" si="7"/>
        <v>0</v>
      </c>
      <c r="F74" s="33">
        <f t="shared" si="7"/>
        <v>2879</v>
      </c>
      <c r="G74" s="33">
        <f t="shared" si="7"/>
        <v>1602</v>
      </c>
      <c r="H74" s="33">
        <f t="shared" si="7"/>
        <v>6962</v>
      </c>
      <c r="I74" s="33">
        <f t="shared" si="7"/>
        <v>8676.75</v>
      </c>
      <c r="J74" s="33">
        <f t="shared" si="7"/>
        <v>4363.25</v>
      </c>
      <c r="K74" s="33">
        <f t="shared" si="7"/>
        <v>9342</v>
      </c>
      <c r="L74" s="33">
        <f t="shared" si="7"/>
        <v>10204.2</v>
      </c>
      <c r="M74" s="33">
        <f t="shared" si="7"/>
        <v>20.0424</v>
      </c>
      <c r="N74" s="33">
        <f t="shared" si="7"/>
        <v>10322.999999999998</v>
      </c>
      <c r="O74" s="33">
        <f t="shared" si="7"/>
        <v>0</v>
      </c>
      <c r="P74" s="33">
        <f t="shared" si="7"/>
        <v>10.085</v>
      </c>
      <c r="Q74" s="33">
        <f t="shared" si="7"/>
        <v>0</v>
      </c>
      <c r="R74" s="33">
        <f t="shared" si="7"/>
        <v>0</v>
      </c>
      <c r="S74" s="33">
        <f t="shared" si="7"/>
        <v>9.402500000000002</v>
      </c>
    </row>
    <row r="75" ht="15">
      <c r="A75" s="78" t="s">
        <v>152</v>
      </c>
    </row>
    <row r="76" ht="15">
      <c r="A76" s="77" t="s">
        <v>153</v>
      </c>
    </row>
  </sheetData>
  <hyperlinks>
    <hyperlink ref="I1" r:id="rId1" display="http://www.dietas.net/tablas-y-calculadoras/tabla-de-composicion-nutricional-de-los-alimentos"/>
  </hyperlinks>
  <printOptions/>
  <pageMargins left="0.25" right="0.25" top="0.75" bottom="0.75" header="0.3" footer="0.3"/>
  <pageSetup fitToHeight="1" fitToWidth="1" horizontalDpi="600" verticalDpi="600" orientation="landscape" paperSize="9" scale="43" r:id="rId4"/>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78B4A-1146-4216-954B-1067F2BBFD1F}">
  <dimension ref="A2:N30"/>
  <sheetViews>
    <sheetView workbookViewId="0" topLeftCell="A1">
      <selection activeCell="N24" sqref="N24"/>
    </sheetView>
  </sheetViews>
  <sheetFormatPr defaultColWidth="11.421875" defaultRowHeight="15"/>
  <cols>
    <col min="2" max="2" width="31.00390625" style="0" customWidth="1"/>
    <col min="3" max="3" width="8.140625" style="0" bestFit="1" customWidth="1"/>
    <col min="8" max="8" width="11.421875" style="48" customWidth="1"/>
  </cols>
  <sheetData>
    <row r="1" ht="15.75" thickBot="1"/>
    <row r="2" spans="2:10" ht="15.75" thickBot="1">
      <c r="B2" s="2" t="s">
        <v>122</v>
      </c>
      <c r="C2" s="2"/>
      <c r="D2" s="2"/>
      <c r="G2" s="2"/>
      <c r="H2" s="51" t="s">
        <v>131</v>
      </c>
      <c r="I2" s="50">
        <f>SUM(H4:H10)/7</f>
        <v>432.6324781266786</v>
      </c>
      <c r="J2" t="s">
        <v>130</v>
      </c>
    </row>
    <row r="3" spans="2:8" ht="15">
      <c r="B3" t="s">
        <v>142</v>
      </c>
      <c r="F3" s="1" t="s">
        <v>127</v>
      </c>
      <c r="G3" s="1" t="s">
        <v>128</v>
      </c>
      <c r="H3" s="49" t="s">
        <v>129</v>
      </c>
    </row>
    <row r="4" spans="1:8" ht="20.25" customHeight="1">
      <c r="A4" s="45"/>
      <c r="B4" s="83" t="s">
        <v>97</v>
      </c>
      <c r="C4" s="83"/>
      <c r="E4" t="s">
        <v>132</v>
      </c>
      <c r="F4">
        <v>3.25</v>
      </c>
      <c r="G4">
        <v>1319</v>
      </c>
      <c r="H4" s="48">
        <f>G4/F4</f>
        <v>405.84615384615387</v>
      </c>
    </row>
    <row r="5" spans="2:8" ht="15">
      <c r="B5" s="39" t="s">
        <v>123</v>
      </c>
      <c r="C5" s="44" t="s">
        <v>98</v>
      </c>
      <c r="E5" t="s">
        <v>133</v>
      </c>
      <c r="F5">
        <v>4.25</v>
      </c>
      <c r="G5">
        <v>1796</v>
      </c>
      <c r="H5" s="48">
        <f aca="true" t="shared" si="0" ref="H5:H10">G5/F5</f>
        <v>422.5882352941176</v>
      </c>
    </row>
    <row r="6" spans="2:8" ht="15">
      <c r="B6" s="39" t="s">
        <v>99</v>
      </c>
      <c r="C6" s="40">
        <v>1432</v>
      </c>
      <c r="E6" t="s">
        <v>134</v>
      </c>
      <c r="F6">
        <v>3.25</v>
      </c>
      <c r="G6">
        <v>1235</v>
      </c>
      <c r="H6" s="48">
        <f t="shared" si="0"/>
        <v>380</v>
      </c>
    </row>
    <row r="7" spans="2:8" ht="15">
      <c r="B7" s="39" t="s">
        <v>100</v>
      </c>
      <c r="C7" s="40">
        <v>3008</v>
      </c>
      <c r="E7" t="s">
        <v>135</v>
      </c>
      <c r="F7">
        <v>3.55</v>
      </c>
      <c r="G7">
        <v>1759</v>
      </c>
      <c r="H7" s="48">
        <f t="shared" si="0"/>
        <v>495.4929577464789</v>
      </c>
    </row>
    <row r="8" spans="2:8" ht="15">
      <c r="B8" s="41" t="s">
        <v>101</v>
      </c>
      <c r="C8" s="41" t="s">
        <v>102</v>
      </c>
      <c r="D8" s="42">
        <v>54</v>
      </c>
      <c r="E8" t="s">
        <v>136</v>
      </c>
      <c r="F8">
        <v>5.6</v>
      </c>
      <c r="G8">
        <v>2478</v>
      </c>
      <c r="H8" s="48">
        <f t="shared" si="0"/>
        <v>442.5</v>
      </c>
    </row>
    <row r="9" spans="2:8" ht="15">
      <c r="B9" s="42" t="s">
        <v>103</v>
      </c>
      <c r="C9">
        <v>60</v>
      </c>
      <c r="E9" t="s">
        <v>137</v>
      </c>
      <c r="F9">
        <v>5</v>
      </c>
      <c r="G9">
        <v>1980</v>
      </c>
      <c r="H9" s="48">
        <f t="shared" si="0"/>
        <v>396</v>
      </c>
    </row>
    <row r="10" spans="2:8" ht="15">
      <c r="B10" s="42" t="s">
        <v>33</v>
      </c>
      <c r="C10" s="43">
        <v>1300</v>
      </c>
      <c r="E10" t="s">
        <v>138</v>
      </c>
      <c r="F10">
        <v>2.5</v>
      </c>
      <c r="G10">
        <v>1215</v>
      </c>
      <c r="H10" s="48">
        <f t="shared" si="0"/>
        <v>486</v>
      </c>
    </row>
    <row r="11" spans="2:3" ht="15">
      <c r="B11" s="42" t="s">
        <v>104</v>
      </c>
      <c r="C11" s="42">
        <v>700</v>
      </c>
    </row>
    <row r="12" spans="2:3" ht="15">
      <c r="B12" s="42" t="s">
        <v>2</v>
      </c>
      <c r="C12" s="42">
        <v>420</v>
      </c>
    </row>
    <row r="13" spans="2:3" ht="15">
      <c r="B13" s="42" t="s">
        <v>105</v>
      </c>
      <c r="C13" s="42">
        <v>10</v>
      </c>
    </row>
    <row r="14" spans="2:3" ht="15">
      <c r="B14" s="42" t="s">
        <v>106</v>
      </c>
      <c r="C14" s="42">
        <v>15</v>
      </c>
    </row>
    <row r="15" spans="2:3" ht="15">
      <c r="B15" s="42" t="s">
        <v>4</v>
      </c>
      <c r="C15" s="42">
        <v>150</v>
      </c>
    </row>
    <row r="16" spans="2:3" ht="15">
      <c r="B16" s="42" t="s">
        <v>107</v>
      </c>
      <c r="C16" s="43">
        <v>4000</v>
      </c>
    </row>
    <row r="17" spans="2:3" ht="15">
      <c r="B17" s="42" t="s">
        <v>108</v>
      </c>
      <c r="C17" s="42">
        <v>70</v>
      </c>
    </row>
    <row r="18" spans="2:3" ht="15">
      <c r="B18" s="42" t="s">
        <v>109</v>
      </c>
      <c r="C18" s="42">
        <v>1.2</v>
      </c>
    </row>
    <row r="19" spans="2:3" ht="15">
      <c r="B19" s="42" t="s">
        <v>110</v>
      </c>
      <c r="C19" s="42">
        <v>1.4</v>
      </c>
    </row>
    <row r="20" spans="2:3" ht="15">
      <c r="B20" s="42" t="s">
        <v>111</v>
      </c>
      <c r="C20" s="42">
        <v>1.9</v>
      </c>
    </row>
    <row r="21" spans="2:3" ht="15">
      <c r="B21" s="42" t="s">
        <v>112</v>
      </c>
      <c r="C21" s="42">
        <v>3</v>
      </c>
    </row>
    <row r="22" spans="2:3" ht="15">
      <c r="B22" s="42" t="s">
        <v>113</v>
      </c>
      <c r="C22" s="42">
        <v>16</v>
      </c>
    </row>
    <row r="23" spans="2:3" ht="15">
      <c r="B23" s="42" t="s">
        <v>114</v>
      </c>
      <c r="C23" s="42">
        <v>400</v>
      </c>
    </row>
    <row r="24" spans="2:14" ht="15">
      <c r="B24" s="42" t="s">
        <v>115</v>
      </c>
      <c r="C24" s="42">
        <v>60</v>
      </c>
      <c r="N24">
        <f>1.34/250</f>
        <v>0.00536</v>
      </c>
    </row>
    <row r="25" spans="2:3" ht="15">
      <c r="B25" s="42" t="s">
        <v>116</v>
      </c>
      <c r="C25" s="42">
        <v>5</v>
      </c>
    </row>
    <row r="26" spans="2:3" ht="15">
      <c r="B26" s="42" t="s">
        <v>117</v>
      </c>
      <c r="C26" s="42">
        <v>30</v>
      </c>
    </row>
    <row r="27" spans="2:3" ht="15">
      <c r="B27" s="42" t="s">
        <v>118</v>
      </c>
      <c r="C27" s="42">
        <v>900</v>
      </c>
    </row>
    <row r="28" spans="2:3" ht="15">
      <c r="B28" s="42" t="s">
        <v>119</v>
      </c>
      <c r="C28" s="42">
        <v>15</v>
      </c>
    </row>
    <row r="29" spans="2:3" ht="15">
      <c r="B29" s="42" t="s">
        <v>120</v>
      </c>
      <c r="C29" s="42">
        <v>12</v>
      </c>
    </row>
    <row r="30" spans="2:3" ht="15">
      <c r="B30" s="42" t="s">
        <v>121</v>
      </c>
      <c r="C30" s="42">
        <v>80</v>
      </c>
    </row>
  </sheetData>
  <mergeCells count="1">
    <mergeCell ref="B4:C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dc:creator>
  <cp:keywords/>
  <dc:description/>
  <cp:lastModifiedBy>Administrador</cp:lastModifiedBy>
  <cp:lastPrinted>2019-05-23T09:04:06Z</cp:lastPrinted>
  <dcterms:created xsi:type="dcterms:W3CDTF">2019-05-06T17:37:41Z</dcterms:created>
  <dcterms:modified xsi:type="dcterms:W3CDTF">2019-06-21T15:05:05Z</dcterms:modified>
  <cp:category/>
  <cp:version/>
  <cp:contentType/>
  <cp:contentStatus/>
</cp:coreProperties>
</file>